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94" activeTab="0"/>
  </bookViews>
  <sheets>
    <sheet name="общий" sheetId="1" r:id="rId1"/>
    <sheet name="по группам" sheetId="2" r:id="rId2"/>
  </sheets>
  <definedNames>
    <definedName name="_xlnm.Print_Titles" localSheetId="0">'общий'!$B:$B</definedName>
    <definedName name="_xlnm.Print_Titles" localSheetId="1">'по группам'!$B:$B</definedName>
  </definedNames>
  <calcPr fullCalcOnLoad="1"/>
</workbook>
</file>

<file path=xl/sharedStrings.xml><?xml version="1.0" encoding="utf-8"?>
<sst xmlns="http://schemas.openxmlformats.org/spreadsheetml/2006/main" count="568" uniqueCount="135">
  <si>
    <t>Итоговый ранг</t>
  </si>
  <si>
    <t>ПРОМЫШЛЕННОЕ ПРОИЗВОДСТВО</t>
  </si>
  <si>
    <t>СЕЛЬСКОЕ                                                                    ХОЗЯЙСТВО</t>
  </si>
  <si>
    <t>СТРОИТЕЛЬСТВО</t>
  </si>
  <si>
    <t>ВВОД ЖИЛЬЯ</t>
  </si>
  <si>
    <t>ТРАНСПОРТ</t>
  </si>
  <si>
    <t>СВЯЗЬ</t>
  </si>
  <si>
    <t>РОЗНИЧНАЯ ТОРГОВЛЯ</t>
  </si>
  <si>
    <t>добыча полезных ископаемых</t>
  </si>
  <si>
    <t>обрабатывающие производства</t>
  </si>
  <si>
    <t>ранг</t>
  </si>
  <si>
    <r>
      <t>отгружено товаров собств. производ-ства</t>
    </r>
    <r>
      <rPr>
        <vertAlign val="superscript"/>
        <sz val="8"/>
        <rFont val="Times New Roman Cyr"/>
        <family val="0"/>
      </rPr>
      <t xml:space="preserve"> 1)</t>
    </r>
    <r>
      <rPr>
        <sz val="8"/>
        <rFont val="Times New Roman CYR"/>
        <family val="0"/>
      </rPr>
      <t>,                      млн. руб.</t>
    </r>
  </si>
  <si>
    <r>
      <t xml:space="preserve">объем выпол-ненных работ </t>
    </r>
    <r>
      <rPr>
        <vertAlign val="superscript"/>
        <sz val="8"/>
        <rFont val="Times New Roman Cyr"/>
        <family val="0"/>
      </rPr>
      <t>1)</t>
    </r>
    <r>
      <rPr>
        <sz val="8"/>
        <rFont val="Times New Roman CYR"/>
        <family val="0"/>
      </rPr>
      <t>, млн. руб.</t>
    </r>
  </si>
  <si>
    <t>тыс. кв. м общей площади</t>
  </si>
  <si>
    <r>
      <t xml:space="preserve">выполнено работ и услуг </t>
    </r>
    <r>
      <rPr>
        <vertAlign val="superscript"/>
        <sz val="8"/>
        <rFont val="Times New Roman Cyr"/>
        <family val="0"/>
      </rPr>
      <t>2)</t>
    </r>
    <r>
      <rPr>
        <sz val="8"/>
        <rFont val="Times New Roman CYR"/>
        <family val="0"/>
      </rPr>
      <t>,                              млн. руб.</t>
    </r>
  </si>
  <si>
    <r>
      <t>оборот</t>
    </r>
    <r>
      <rPr>
        <vertAlign val="superscript"/>
        <sz val="8"/>
        <rFont val="Times New Roman Cyr"/>
        <family val="0"/>
      </rPr>
      <t xml:space="preserve"> 3)</t>
    </r>
    <r>
      <rPr>
        <sz val="8"/>
        <rFont val="Times New Roman CYR"/>
        <family val="0"/>
      </rPr>
      <t>, млн. руб.</t>
    </r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</si>
  <si>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</si>
  <si>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</si>
  <si>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</si>
  <si>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</si>
  <si>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</si>
  <si>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</si>
  <si>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</si>
  <si>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</si>
  <si>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</si>
  <si>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число территорий,</t>
  </si>
  <si>
    <t>ухудшивших показатели</t>
  </si>
  <si>
    <r>
      <t>1)</t>
    </r>
    <r>
      <rPr>
        <sz val="9"/>
        <rFont val="Times New Roman Cyr"/>
        <family val="1"/>
      </rPr>
      <t xml:space="preserve"> по "чистым видам деятельности", с учетом отнесения объемов территориально-обособленных подразделений по месту их нахождения</t>
    </r>
  </si>
  <si>
    <r>
      <t>2)</t>
    </r>
    <r>
      <rPr>
        <sz val="9"/>
        <rFont val="Times New Roman Cyr"/>
        <family val="1"/>
      </rPr>
      <t xml:space="preserve"> по "хозяйственным  видам деятельности", с учетом отнесения объемов территориально-обособленных подразделений по месту их нахождения</t>
    </r>
  </si>
  <si>
    <r>
      <t>3)</t>
    </r>
    <r>
      <rPr>
        <sz val="9"/>
        <rFont val="Times New Roman Cyr"/>
        <family val="1"/>
      </rPr>
      <t xml:space="preserve"> организации всех видов деятельности, с учетом отнесения объемов территориально-обособленных подразделений по месту их нахождения</t>
    </r>
  </si>
  <si>
    <r>
      <t>Рейтинг городских округов и муниципальных районов края по темпам роста основных экономических показателей</t>
    </r>
    <r>
      <rPr>
        <sz val="12"/>
        <rFont val="Times New Roman Cyr"/>
        <family val="0"/>
      </rPr>
      <t xml:space="preserve"> (по крупным и средним организациям) </t>
    </r>
  </si>
  <si>
    <t>КУРОРТНО-ТУРИСТСКИЙ КОМПЛЕКС</t>
  </si>
  <si>
    <r>
      <t xml:space="preserve">объем услуг </t>
    </r>
    <r>
      <rPr>
        <vertAlign val="superscript"/>
        <sz val="8"/>
        <rFont val="Times New Roman Cyr"/>
        <family val="0"/>
      </rPr>
      <t>2)</t>
    </r>
    <r>
      <rPr>
        <sz val="8"/>
        <rFont val="Times New Roman CYR"/>
        <family val="0"/>
      </rPr>
      <t>,                              млн. руб.</t>
    </r>
  </si>
  <si>
    <t>производство и распределение электроэнергии, газа и воды</t>
  </si>
  <si>
    <r>
      <t>4)</t>
    </r>
    <r>
      <rPr>
        <sz val="9"/>
        <rFont val="Times New Roman Cyr"/>
        <family val="1"/>
      </rPr>
      <t xml:space="preserve"> зарегистрированных в государственных учреждениях службы занятости</t>
    </r>
  </si>
  <si>
    <t>Наименование                                                                      городских округов и муниципальных районов края</t>
  </si>
  <si>
    <t>Комплексная оценка рангов (среднеарифметическая)</t>
  </si>
  <si>
    <t xml:space="preserve">ФИНАНСОВЫЕ РЕЗУЛЬТАТЫ ДЕЯТЕЛЬНОСТИ </t>
  </si>
  <si>
    <t xml:space="preserve">прибыль прибыльных предприятий </t>
  </si>
  <si>
    <t xml:space="preserve">убытки убыточных предприятий </t>
  </si>
  <si>
    <t>млн. руб.</t>
  </si>
  <si>
    <r>
      <t>рублей</t>
    </r>
    <r>
      <rPr>
        <vertAlign val="superscript"/>
        <sz val="8"/>
        <rFont val="Times New Roman Cyr"/>
        <family val="0"/>
      </rPr>
      <t xml:space="preserve"> 3)</t>
    </r>
  </si>
  <si>
    <t>справочно:                                                                                   отношение к средне-краевому уровню</t>
  </si>
  <si>
    <t xml:space="preserve">справочно:                                                  уровень безработицы </t>
  </si>
  <si>
    <r>
      <t xml:space="preserve">сальдо </t>
    </r>
    <r>
      <rPr>
        <sz val="8"/>
        <rFont val="Times New Roman CYR"/>
        <family val="0"/>
      </rPr>
      <t>(прибыль минус убыток)</t>
    </r>
  </si>
  <si>
    <t>Абинский район</t>
  </si>
  <si>
    <t>Апшеронский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</si>
  <si>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</si>
  <si>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</si>
  <si>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</si>
  <si>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</si>
  <si>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</si>
  <si>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</si>
  <si>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р-н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</si>
  <si>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</si>
  <si>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</si>
  <si>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</si>
  <si>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</si>
  <si>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</si>
  <si>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</si>
  <si>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</si>
  <si>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</si>
  <si>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р-н</t>
  </si>
  <si>
    <t>Отрадненский район</t>
  </si>
  <si>
    <t>Павловский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</si>
  <si>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</si>
  <si>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</si>
  <si>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</si>
  <si>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</si>
  <si>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</si>
  <si>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</si>
  <si>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</si>
  <si>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</si>
  <si>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</si>
  <si>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р-н</t>
  </si>
  <si>
    <t>Щербиновский район</t>
  </si>
  <si>
    <t>Прим-Ахтарский р-н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</si>
  <si>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</si>
  <si>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</si>
  <si>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</si>
  <si>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</si>
  <si>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</si>
  <si>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1 группа</t>
  </si>
  <si>
    <t>территории с многоотраслевой экономикой</t>
  </si>
  <si>
    <t>2 группа</t>
  </si>
  <si>
    <t>промышленно ориентированные территории</t>
  </si>
  <si>
    <t>3 группа</t>
  </si>
  <si>
    <t>территории с курортно-туристской специализацией</t>
  </si>
  <si>
    <t xml:space="preserve">4 группа </t>
  </si>
  <si>
    <t>территории с агропромышленной специализацией</t>
  </si>
  <si>
    <t xml:space="preserve">5 группа </t>
  </si>
  <si>
    <t>территории со специализацией на сельском хозяйстве</t>
  </si>
  <si>
    <r>
      <t>числен-ность                           безра-ботных граждан</t>
    </r>
    <r>
      <rPr>
        <vertAlign val="superscript"/>
        <sz val="8"/>
        <rFont val="Times New Roman Cyr"/>
        <family val="0"/>
      </rPr>
      <t>4)</t>
    </r>
    <r>
      <rPr>
        <sz val="8"/>
        <rFont val="Times New Roman CYR"/>
        <family val="0"/>
      </rPr>
      <t>, чел.</t>
    </r>
  </si>
  <si>
    <t>справочно:                                                                                   доля убыточных предприятий</t>
  </si>
  <si>
    <t xml:space="preserve">- </t>
  </si>
  <si>
    <t>+/-</t>
  </si>
  <si>
    <t>%</t>
  </si>
  <si>
    <t>соответ. период прошлого года</t>
  </si>
  <si>
    <t>в 2,3 р.</t>
  </si>
  <si>
    <t>в 2,1 р.</t>
  </si>
  <si>
    <t>в 2,6 р.</t>
  </si>
  <si>
    <t>в 3,5 р.</t>
  </si>
  <si>
    <t>в 2,9 р.</t>
  </si>
  <si>
    <t>в 2,2 р.</t>
  </si>
  <si>
    <t>в 2,0 р.</t>
  </si>
  <si>
    <t>в 2,8 р.</t>
  </si>
  <si>
    <t>в 3,0 р.</t>
  </si>
  <si>
    <t>в 6,4 р.</t>
  </si>
  <si>
    <t xml:space="preserve">за январь-декабрь 2013 года </t>
  </si>
  <si>
    <t>в % к  январю-декабрю      2012                                    (в дейст. ценах)</t>
  </si>
  <si>
    <t>в % к  январю-декабрю    2012                            (в сопост. ценах)</t>
  </si>
  <si>
    <t xml:space="preserve">в % к  январю-декабрю              2012                      </t>
  </si>
  <si>
    <t xml:space="preserve">за январь-ноябрь 2013 года  </t>
  </si>
  <si>
    <t xml:space="preserve"> к январю-ноябрю 2012 </t>
  </si>
  <si>
    <t xml:space="preserve">в % к январю-ноябрю 2012 </t>
  </si>
  <si>
    <t>в январе-ноябре                                                           2013 года</t>
  </si>
  <si>
    <t>в январе-ноябре                                                           2012 года</t>
  </si>
  <si>
    <t>СРЕДНЕМЕСЯЧНАЯ  ЗАРАБОТНАЯ ПЛАТА                                     в январе-ноябре 2013 года</t>
  </si>
  <si>
    <t xml:space="preserve">в % к январю-ноябрю                                    2012 </t>
  </si>
  <si>
    <t>БЕЗРАБОТИЦА                                                                                                                             по состоянию на 1 января 2014 года</t>
  </si>
  <si>
    <t>в % к                                                  1 января 2013                          года</t>
  </si>
  <si>
    <t>на 1 января                                       2013 года</t>
  </si>
  <si>
    <t>на 1 января                                       2014 года</t>
  </si>
  <si>
    <t>в 3,1 р.</t>
  </si>
  <si>
    <t>в 6,8 р.</t>
  </si>
  <si>
    <t>в 3,3 р.</t>
  </si>
  <si>
    <t>в 4,3 р.</t>
  </si>
  <si>
    <t>в 8,5 р.</t>
  </si>
  <si>
    <t>в 33,0р.</t>
  </si>
  <si>
    <t>в 17,5р.</t>
  </si>
  <si>
    <t>в 13,9р.</t>
  </si>
  <si>
    <t>в 10,2р.</t>
  </si>
  <si>
    <t>в 2,5 р.</t>
  </si>
  <si>
    <t>в 4,6 р.</t>
  </si>
  <si>
    <t>в 9,6 р.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</si>
</sst>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00%"/>
    <numFmt numFmtId="183" formatCode="#,##0.000"/>
    <numFmt numFmtId="184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vertAlign val="superscript"/>
      <sz val="8"/>
      <name val="Times New Roman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72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74" fontId="10" fillId="0" borderId="16" xfId="0" applyNumberFormat="1" applyFont="1" applyFill="1" applyBorder="1" applyAlignment="1">
      <alignment horizontal="right"/>
    </xf>
    <xf numFmtId="174" fontId="10" fillId="0" borderId="21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174" fontId="10" fillId="0" borderId="17" xfId="0" applyNumberFormat="1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174" fontId="11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174" fontId="10" fillId="0" borderId="18" xfId="0" applyNumberFormat="1" applyFont="1" applyFill="1" applyBorder="1" applyAlignment="1">
      <alignment horizontal="right"/>
    </xf>
    <xf numFmtId="174" fontId="10" fillId="0" borderId="23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74" fontId="11" fillId="0" borderId="15" xfId="0" applyNumberFormat="1" applyFont="1" applyBorder="1" applyAlignment="1">
      <alignment/>
    </xf>
    <xf numFmtId="172" fontId="13" fillId="0" borderId="21" xfId="0" applyNumberFormat="1" applyFont="1" applyFill="1" applyBorder="1" applyAlignment="1">
      <alignment horizontal="right"/>
    </xf>
    <xf numFmtId="174" fontId="11" fillId="0" borderId="14" xfId="0" applyNumberFormat="1" applyFont="1" applyFill="1" applyBorder="1" applyAlignment="1">
      <alignment horizontal="right"/>
    </xf>
    <xf numFmtId="172" fontId="13" fillId="0" borderId="22" xfId="0" applyNumberFormat="1" applyFont="1" applyFill="1" applyBorder="1" applyAlignment="1">
      <alignment horizontal="right"/>
    </xf>
    <xf numFmtId="172" fontId="13" fillId="0" borderId="23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/>
    </xf>
    <xf numFmtId="181" fontId="11" fillId="0" borderId="14" xfId="0" applyNumberFormat="1" applyFont="1" applyBorder="1" applyAlignment="1">
      <alignment/>
    </xf>
    <xf numFmtId="181" fontId="11" fillId="0" borderId="15" xfId="0" applyNumberFormat="1" applyFont="1" applyBorder="1" applyAlignment="1">
      <alignment/>
    </xf>
    <xf numFmtId="172" fontId="55" fillId="0" borderId="21" xfId="0" applyNumberFormat="1" applyFont="1" applyFill="1" applyBorder="1" applyAlignment="1">
      <alignment horizontal="right"/>
    </xf>
    <xf numFmtId="174" fontId="56" fillId="0" borderId="14" xfId="0" applyNumberFormat="1" applyFont="1" applyFill="1" applyBorder="1" applyAlignment="1">
      <alignment horizontal="right"/>
    </xf>
    <xf numFmtId="172" fontId="55" fillId="0" borderId="22" xfId="0" applyNumberFormat="1" applyFont="1" applyFill="1" applyBorder="1" applyAlignment="1">
      <alignment horizontal="right"/>
    </xf>
    <xf numFmtId="3" fontId="56" fillId="0" borderId="14" xfId="0" applyNumberFormat="1" applyFont="1" applyFill="1" applyBorder="1" applyAlignment="1">
      <alignment horizontal="right"/>
    </xf>
    <xf numFmtId="174" fontId="56" fillId="0" borderId="15" xfId="0" applyNumberFormat="1" applyFont="1" applyFill="1" applyBorder="1" applyAlignment="1">
      <alignment horizontal="right"/>
    </xf>
    <xf numFmtId="172" fontId="55" fillId="0" borderId="23" xfId="0" applyNumberFormat="1" applyFont="1" applyFill="1" applyBorder="1" applyAlignment="1">
      <alignment horizontal="right"/>
    </xf>
    <xf numFmtId="3" fontId="56" fillId="0" borderId="15" xfId="0" applyNumberFormat="1" applyFont="1" applyFill="1" applyBorder="1" applyAlignment="1">
      <alignment horizontal="right"/>
    </xf>
    <xf numFmtId="181" fontId="11" fillId="0" borderId="17" xfId="0" applyNumberFormat="1" applyFont="1" applyBorder="1" applyAlignment="1">
      <alignment/>
    </xf>
    <xf numFmtId="181" fontId="11" fillId="0" borderId="17" xfId="0" applyNumberFormat="1" applyFont="1" applyBorder="1" applyAlignment="1">
      <alignment/>
    </xf>
    <xf numFmtId="181" fontId="11" fillId="0" borderId="18" xfId="0" applyNumberFormat="1" applyFont="1" applyBorder="1" applyAlignment="1">
      <alignment/>
    </xf>
    <xf numFmtId="181" fontId="11" fillId="0" borderId="18" xfId="0" applyNumberFormat="1" applyFont="1" applyBorder="1" applyAlignment="1">
      <alignment/>
    </xf>
    <xf numFmtId="181" fontId="11" fillId="0" borderId="14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right"/>
    </xf>
    <xf numFmtId="3" fontId="57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181" fontId="12" fillId="0" borderId="13" xfId="0" applyNumberFormat="1" applyFont="1" applyBorder="1" applyAlignment="1">
      <alignment/>
    </xf>
    <xf numFmtId="181" fontId="12" fillId="0" borderId="16" xfId="0" applyNumberFormat="1" applyFont="1" applyBorder="1" applyAlignment="1">
      <alignment/>
    </xf>
    <xf numFmtId="9" fontId="12" fillId="0" borderId="26" xfId="0" applyNumberFormat="1" applyFont="1" applyBorder="1" applyAlignment="1">
      <alignment/>
    </xf>
    <xf numFmtId="9" fontId="12" fillId="0" borderId="16" xfId="0" applyNumberFormat="1" applyFont="1" applyBorder="1" applyAlignment="1">
      <alignment/>
    </xf>
    <xf numFmtId="174" fontId="11" fillId="0" borderId="27" xfId="0" applyNumberFormat="1" applyFont="1" applyBorder="1" applyAlignment="1">
      <alignment/>
    </xf>
    <xf numFmtId="174" fontId="13" fillId="0" borderId="22" xfId="0" applyNumberFormat="1" applyFont="1" applyBorder="1" applyAlignment="1">
      <alignment horizontal="right"/>
    </xf>
    <xf numFmtId="174" fontId="11" fillId="0" borderId="28" xfId="0" applyNumberFormat="1" applyFont="1" applyBorder="1" applyAlignment="1">
      <alignment/>
    </xf>
    <xf numFmtId="174" fontId="13" fillId="0" borderId="23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174" fontId="11" fillId="0" borderId="27" xfId="0" applyNumberFormat="1" applyFont="1" applyBorder="1" applyAlignment="1">
      <alignment horizontal="right"/>
    </xf>
    <xf numFmtId="174" fontId="11" fillId="0" borderId="15" xfId="0" applyNumberFormat="1" applyFont="1" applyBorder="1" applyAlignment="1">
      <alignment horizontal="right"/>
    </xf>
    <xf numFmtId="174" fontId="11" fillId="0" borderId="27" xfId="0" applyNumberFormat="1" applyFont="1" applyFill="1" applyBorder="1" applyAlignment="1">
      <alignment/>
    </xf>
    <xf numFmtId="174" fontId="11" fillId="0" borderId="27" xfId="0" applyNumberFormat="1" applyFont="1" applyFill="1" applyBorder="1" applyAlignment="1">
      <alignment horizontal="right"/>
    </xf>
    <xf numFmtId="174" fontId="13" fillId="0" borderId="22" xfId="0" applyNumberFormat="1" applyFont="1" applyFill="1" applyBorder="1" applyAlignment="1">
      <alignment horizontal="right"/>
    </xf>
    <xf numFmtId="3" fontId="12" fillId="0" borderId="29" xfId="0" applyNumberFormat="1" applyFont="1" applyBorder="1" applyAlignment="1">
      <alignment/>
    </xf>
    <xf numFmtId="174" fontId="13" fillId="0" borderId="21" xfId="0" applyNumberFormat="1" applyFont="1" applyBorder="1" applyAlignment="1">
      <alignment horizontal="right"/>
    </xf>
    <xf numFmtId="174" fontId="12" fillId="0" borderId="29" xfId="0" applyNumberFormat="1" applyFont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2" fontId="10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9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12" fillId="0" borderId="29" xfId="0" applyNumberFormat="1" applyFont="1" applyBorder="1" applyAlignment="1">
      <alignment horizontal="right"/>
    </xf>
    <xf numFmtId="174" fontId="58" fillId="0" borderId="14" xfId="0" applyNumberFormat="1" applyFont="1" applyBorder="1" applyAlignment="1">
      <alignment/>
    </xf>
    <xf numFmtId="0" fontId="8" fillId="34" borderId="25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2" fontId="10" fillId="34" borderId="16" xfId="0" applyNumberFormat="1" applyFont="1" applyFill="1" applyBorder="1" applyAlignment="1">
      <alignment/>
    </xf>
    <xf numFmtId="3" fontId="12" fillId="34" borderId="29" xfId="0" applyNumberFormat="1" applyFont="1" applyFill="1" applyBorder="1" applyAlignment="1">
      <alignment horizontal="right"/>
    </xf>
    <xf numFmtId="174" fontId="13" fillId="34" borderId="21" xfId="0" applyNumberFormat="1" applyFont="1" applyFill="1" applyBorder="1" applyAlignment="1">
      <alignment horizontal="right"/>
    </xf>
    <xf numFmtId="0" fontId="9" fillId="34" borderId="16" xfId="0" applyFont="1" applyFill="1" applyBorder="1" applyAlignment="1">
      <alignment/>
    </xf>
    <xf numFmtId="3" fontId="12" fillId="34" borderId="29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 horizontal="right"/>
    </xf>
    <xf numFmtId="172" fontId="13" fillId="34" borderId="21" xfId="0" applyNumberFormat="1" applyFont="1" applyFill="1" applyBorder="1" applyAlignment="1">
      <alignment horizontal="right"/>
    </xf>
    <xf numFmtId="0" fontId="9" fillId="34" borderId="16" xfId="0" applyFont="1" applyFill="1" applyBorder="1" applyAlignment="1">
      <alignment horizontal="right"/>
    </xf>
    <xf numFmtId="174" fontId="12" fillId="34" borderId="29" xfId="0" applyNumberFormat="1" applyFont="1" applyFill="1" applyBorder="1" applyAlignment="1">
      <alignment/>
    </xf>
    <xf numFmtId="3" fontId="57" fillId="34" borderId="13" xfId="0" applyNumberFormat="1" applyFont="1" applyFill="1" applyBorder="1" applyAlignment="1">
      <alignment horizontal="right"/>
    </xf>
    <xf numFmtId="172" fontId="55" fillId="34" borderId="21" xfId="0" applyNumberFormat="1" applyFont="1" applyFill="1" applyBorder="1" applyAlignment="1">
      <alignment horizontal="right"/>
    </xf>
    <xf numFmtId="3" fontId="9" fillId="34" borderId="13" xfId="0" applyNumberFormat="1" applyFont="1" applyFill="1" applyBorder="1" applyAlignment="1">
      <alignment/>
    </xf>
    <xf numFmtId="174" fontId="10" fillId="34" borderId="16" xfId="0" applyNumberFormat="1" applyFont="1" applyFill="1" applyBorder="1" applyAlignment="1">
      <alignment horizontal="right"/>
    </xf>
    <xf numFmtId="174" fontId="10" fillId="34" borderId="21" xfId="0" applyNumberFormat="1" applyFont="1" applyFill="1" applyBorder="1" applyAlignment="1">
      <alignment horizontal="right"/>
    </xf>
    <xf numFmtId="0" fontId="9" fillId="34" borderId="16" xfId="0" applyFont="1" applyFill="1" applyBorder="1" applyAlignment="1">
      <alignment/>
    </xf>
    <xf numFmtId="181" fontId="12" fillId="34" borderId="13" xfId="0" applyNumberFormat="1" applyFont="1" applyFill="1" applyBorder="1" applyAlignment="1">
      <alignment/>
    </xf>
    <xf numFmtId="181" fontId="12" fillId="34" borderId="16" xfId="0" applyNumberFormat="1" applyFont="1" applyFill="1" applyBorder="1" applyAlignment="1">
      <alignment/>
    </xf>
    <xf numFmtId="9" fontId="12" fillId="34" borderId="26" xfId="0" applyNumberFormat="1" applyFont="1" applyFill="1" applyBorder="1" applyAlignment="1">
      <alignment/>
    </xf>
    <xf numFmtId="9" fontId="12" fillId="34" borderId="16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 horizontal="right" wrapText="1"/>
    </xf>
    <xf numFmtId="0" fontId="13" fillId="0" borderId="32" xfId="0" applyFont="1" applyFill="1" applyBorder="1" applyAlignment="1">
      <alignment horizontal="right" wrapText="1"/>
    </xf>
    <xf numFmtId="172" fontId="13" fillId="0" borderId="32" xfId="0" applyNumberFormat="1" applyFont="1" applyFill="1" applyBorder="1" applyAlignment="1">
      <alignment horizontal="right" wrapText="1"/>
    </xf>
    <xf numFmtId="3" fontId="57" fillId="0" borderId="32" xfId="0" applyNumberFormat="1" applyFont="1" applyFill="1" applyBorder="1" applyAlignment="1">
      <alignment horizontal="right" wrapText="1"/>
    </xf>
    <xf numFmtId="172" fontId="55" fillId="0" borderId="32" xfId="0" applyNumberFormat="1" applyFont="1" applyFill="1" applyBorder="1" applyAlignment="1">
      <alignment horizontal="right" wrapText="1"/>
    </xf>
    <xf numFmtId="172" fontId="12" fillId="0" borderId="32" xfId="0" applyNumberFormat="1" applyFont="1" applyFill="1" applyBorder="1" applyAlignment="1">
      <alignment horizontal="right" wrapText="1"/>
    </xf>
    <xf numFmtId="174" fontId="57" fillId="0" borderId="32" xfId="0" applyNumberFormat="1" applyFont="1" applyFill="1" applyBorder="1" applyAlignment="1">
      <alignment horizontal="right" wrapText="1"/>
    </xf>
    <xf numFmtId="0" fontId="11" fillId="0" borderId="32" xfId="0" applyFont="1" applyFill="1" applyBorder="1" applyAlignment="1">
      <alignment horizontal="right" wrapText="1"/>
    </xf>
    <xf numFmtId="3" fontId="11" fillId="0" borderId="32" xfId="0" applyNumberFormat="1" applyFont="1" applyFill="1" applyBorder="1" applyAlignment="1">
      <alignment horizontal="right" wrapText="1"/>
    </xf>
    <xf numFmtId="174" fontId="11" fillId="0" borderId="32" xfId="0" applyNumberFormat="1" applyFont="1" applyFill="1" applyBorder="1" applyAlignment="1">
      <alignment horizontal="right" wrapText="1"/>
    </xf>
    <xf numFmtId="174" fontId="56" fillId="0" borderId="32" xfId="0" applyNumberFormat="1" applyFont="1" applyFill="1" applyBorder="1" applyAlignment="1">
      <alignment horizontal="right" wrapText="1"/>
    </xf>
    <xf numFmtId="0" fontId="55" fillId="0" borderId="32" xfId="0" applyFont="1" applyFill="1" applyBorder="1" applyAlignment="1">
      <alignment horizontal="right" wrapText="1"/>
    </xf>
    <xf numFmtId="172" fontId="11" fillId="0" borderId="32" xfId="0" applyNumberFormat="1" applyFont="1" applyFill="1" applyBorder="1" applyAlignment="1">
      <alignment horizontal="right" wrapText="1"/>
    </xf>
    <xf numFmtId="3" fontId="56" fillId="0" borderId="32" xfId="0" applyNumberFormat="1" applyFont="1" applyFill="1" applyBorder="1" applyAlignment="1">
      <alignment horizontal="right" wrapText="1"/>
    </xf>
    <xf numFmtId="0" fontId="9" fillId="0" borderId="34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 horizontal="right"/>
    </xf>
    <xf numFmtId="181" fontId="12" fillId="0" borderId="26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174" fontId="11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174" fontId="11" fillId="0" borderId="22" xfId="0" applyNumberFormat="1" applyFont="1" applyBorder="1" applyAlignment="1">
      <alignment/>
    </xf>
    <xf numFmtId="174" fontId="11" fillId="0" borderId="23" xfId="0" applyNumberFormat="1" applyFont="1" applyBorder="1" applyAlignment="1">
      <alignment/>
    </xf>
    <xf numFmtId="3" fontId="11" fillId="0" borderId="27" xfId="0" applyNumberFormat="1" applyFont="1" applyBorder="1" applyAlignment="1">
      <alignment horizontal="right"/>
    </xf>
    <xf numFmtId="3" fontId="9" fillId="34" borderId="21" xfId="0" applyNumberFormat="1" applyFont="1" applyFill="1" applyBorder="1" applyAlignment="1">
      <alignment/>
    </xf>
    <xf numFmtId="181" fontId="12" fillId="34" borderId="26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3" fontId="9" fillId="35" borderId="21" xfId="0" applyNumberFormat="1" applyFont="1" applyFill="1" applyBorder="1" applyAlignment="1">
      <alignment/>
    </xf>
    <xf numFmtId="174" fontId="11" fillId="35" borderId="22" xfId="0" applyNumberFormat="1" applyFont="1" applyFill="1" applyBorder="1" applyAlignment="1">
      <alignment/>
    </xf>
    <xf numFmtId="3" fontId="11" fillId="35" borderId="22" xfId="0" applyNumberFormat="1" applyFont="1" applyFill="1" applyBorder="1" applyAlignment="1">
      <alignment/>
    </xf>
    <xf numFmtId="174" fontId="11" fillId="35" borderId="23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35" borderId="22" xfId="0" applyNumberFormat="1" applyFont="1" applyFill="1" applyBorder="1" applyAlignment="1">
      <alignment/>
    </xf>
    <xf numFmtId="0" fontId="59" fillId="0" borderId="22" xfId="0" applyFont="1" applyBorder="1" applyAlignment="1">
      <alignment horizontal="right"/>
    </xf>
    <xf numFmtId="0" fontId="59" fillId="0" borderId="23" xfId="0" applyFont="1" applyBorder="1" applyAlignment="1">
      <alignment horizontal="right"/>
    </xf>
    <xf numFmtId="174" fontId="60" fillId="0" borderId="14" xfId="0" applyNumberFormat="1" applyFont="1" applyBorder="1" applyAlignment="1">
      <alignment/>
    </xf>
    <xf numFmtId="174" fontId="11" fillId="0" borderId="28" xfId="0" applyNumberFormat="1" applyFont="1" applyFill="1" applyBorder="1" applyAlignment="1">
      <alignment/>
    </xf>
    <xf numFmtId="174" fontId="13" fillId="0" borderId="23" xfId="0" applyNumberFormat="1" applyFont="1" applyFill="1" applyBorder="1" applyAlignment="1">
      <alignment horizontal="right"/>
    </xf>
    <xf numFmtId="174" fontId="11" fillId="0" borderId="28" xfId="0" applyNumberFormat="1" applyFont="1" applyFill="1" applyBorder="1" applyAlignment="1">
      <alignment horizontal="right"/>
    </xf>
    <xf numFmtId="3" fontId="60" fillId="0" borderId="14" xfId="0" applyNumberFormat="1" applyFont="1" applyBorder="1" applyAlignment="1">
      <alignment/>
    </xf>
    <xf numFmtId="181" fontId="58" fillId="0" borderId="14" xfId="0" applyNumberFormat="1" applyFont="1" applyBorder="1" applyAlignment="1">
      <alignment/>
    </xf>
    <xf numFmtId="181" fontId="58" fillId="0" borderId="14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181" fontId="60" fillId="0" borderId="14" xfId="0" applyNumberFormat="1" applyFont="1" applyFill="1" applyBorder="1" applyAlignment="1">
      <alignment/>
    </xf>
    <xf numFmtId="3" fontId="11" fillId="35" borderId="23" xfId="0" applyNumberFormat="1" applyFont="1" applyFill="1" applyBorder="1" applyAlignment="1">
      <alignment/>
    </xf>
    <xf numFmtId="181" fontId="60" fillId="0" borderId="15" xfId="0" applyNumberFormat="1" applyFont="1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textRotation="90" wrapText="1"/>
    </xf>
    <xf numFmtId="0" fontId="6" fillId="33" borderId="42" xfId="0" applyFont="1" applyFill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4"/>
  <sheetViews>
    <sheetView tabSelected="1" zoomScale="130" zoomScaleNormal="130" zoomScalePageLayoutView="0" workbookViewId="0" topLeftCell="A1">
      <pane xSplit="4" ySplit="9" topLeftCell="E10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B4" sqref="B4:B8"/>
    </sheetView>
  </sheetViews>
  <sheetFormatPr defaultColWidth="9.140625" defaultRowHeight="15"/>
  <cols>
    <col min="1" max="1" width="2.7109375" style="1" hidden="1" customWidth="1"/>
    <col min="2" max="2" width="20.140625" style="1" customWidth="1"/>
    <col min="3" max="3" width="5.7109375" style="1" customWidth="1"/>
    <col min="4" max="4" width="6.28125" style="1" customWidth="1"/>
    <col min="5" max="5" width="8.00390625" style="3" customWidth="1"/>
    <col min="6" max="6" width="7.7109375" style="3" customWidth="1"/>
    <col min="7" max="7" width="5.7109375" style="3" customWidth="1"/>
    <col min="8" max="8" width="8.7109375" style="3" customWidth="1"/>
    <col min="9" max="9" width="7.7109375" style="3" customWidth="1"/>
    <col min="10" max="10" width="5.7109375" style="3" customWidth="1"/>
    <col min="11" max="11" width="8.7109375" style="3" customWidth="1"/>
    <col min="12" max="12" width="7.7109375" style="3" customWidth="1"/>
    <col min="13" max="13" width="6.28125" style="3" customWidth="1"/>
    <col min="14" max="14" width="8.7109375" style="3" customWidth="1"/>
    <col min="15" max="15" width="7.7109375" style="3" customWidth="1"/>
    <col min="16" max="16" width="5.7109375" style="3" customWidth="1"/>
    <col min="17" max="17" width="8.7109375" style="1" customWidth="1"/>
    <col min="18" max="18" width="7.7109375" style="1" customWidth="1"/>
    <col min="19" max="19" width="5.7109375" style="1" customWidth="1"/>
    <col min="20" max="20" width="8.00390625" style="1" customWidth="1"/>
    <col min="21" max="21" width="7.7109375" style="1" customWidth="1"/>
    <col min="22" max="22" width="5.7109375" style="1" customWidth="1"/>
    <col min="23" max="23" width="8.7109375" style="1" customWidth="1"/>
    <col min="24" max="24" width="7.7109375" style="1" customWidth="1"/>
    <col min="25" max="25" width="5.7109375" style="1" customWidth="1"/>
    <col min="26" max="26" width="8.7109375" style="1" customWidth="1"/>
    <col min="27" max="27" width="7.7109375" style="1" customWidth="1"/>
    <col min="28" max="28" width="5.7109375" style="1" customWidth="1"/>
    <col min="29" max="29" width="7.57421875" style="1" customWidth="1"/>
    <col min="30" max="30" width="7.421875" style="1" customWidth="1"/>
    <col min="31" max="31" width="6.28125" style="1" customWidth="1"/>
    <col min="32" max="32" width="7.00390625" style="1" customWidth="1"/>
    <col min="33" max="33" width="7.421875" style="1" customWidth="1"/>
    <col min="34" max="34" width="6.140625" style="1" customWidth="1"/>
    <col min="35" max="35" width="8.00390625" style="1" customWidth="1"/>
    <col min="36" max="36" width="8.00390625" style="1" hidden="1" customWidth="1"/>
    <col min="37" max="37" width="7.57421875" style="1" customWidth="1"/>
    <col min="38" max="38" width="7.421875" style="1" customWidth="1"/>
    <col min="39" max="39" width="7.7109375" style="1" customWidth="1"/>
    <col min="40" max="40" width="7.421875" style="1" customWidth="1"/>
    <col min="41" max="41" width="6.140625" style="1" customWidth="1"/>
    <col min="42" max="42" width="8.00390625" style="1" customWidth="1"/>
    <col min="43" max="43" width="7.7109375" style="1" customWidth="1"/>
    <col min="44" max="44" width="6.140625" style="1" customWidth="1"/>
    <col min="45" max="46" width="7.140625" style="1" customWidth="1"/>
    <col min="47" max="47" width="8.00390625" style="1" customWidth="1"/>
    <col min="48" max="48" width="7.00390625" style="1" customWidth="1"/>
    <col min="49" max="49" width="6.00390625" style="1" customWidth="1"/>
    <col min="50" max="51" width="7.140625" style="1" customWidth="1"/>
    <col min="52" max="52" width="7.28125" style="1" customWidth="1"/>
    <col min="53" max="53" width="7.00390625" style="1" customWidth="1"/>
    <col min="54" max="54" width="6.00390625" style="1" customWidth="1"/>
    <col min="55" max="56" width="6.7109375" style="1" customWidth="1"/>
    <col min="57" max="16384" width="9.140625" style="1" customWidth="1"/>
  </cols>
  <sheetData>
    <row r="1" ht="15" customHeight="1">
      <c r="E1" s="2" t="s">
        <v>30</v>
      </c>
    </row>
    <row r="2" spans="4:5" ht="13.5" customHeight="1">
      <c r="D2" s="2"/>
      <c r="E2" s="4" t="s">
        <v>108</v>
      </c>
    </row>
    <row r="3" spans="4:5" ht="7.5" customHeight="1">
      <c r="D3" s="2"/>
      <c r="E3" s="2"/>
    </row>
    <row r="4" spans="2:56" s="5" customFormat="1" ht="12.75" customHeight="1">
      <c r="B4" s="226" t="s">
        <v>35</v>
      </c>
      <c r="C4" s="229" t="s">
        <v>0</v>
      </c>
      <c r="D4" s="232" t="s">
        <v>36</v>
      </c>
      <c r="E4" s="222" t="s">
        <v>1</v>
      </c>
      <c r="F4" s="223"/>
      <c r="G4" s="223"/>
      <c r="H4" s="223"/>
      <c r="I4" s="223"/>
      <c r="J4" s="223"/>
      <c r="K4" s="223"/>
      <c r="L4" s="223"/>
      <c r="M4" s="224"/>
      <c r="N4" s="196" t="s">
        <v>2</v>
      </c>
      <c r="O4" s="197"/>
      <c r="P4" s="198"/>
      <c r="Q4" s="236" t="s">
        <v>3</v>
      </c>
      <c r="R4" s="237"/>
      <c r="S4" s="238"/>
      <c r="T4" s="196" t="s">
        <v>4</v>
      </c>
      <c r="U4" s="197"/>
      <c r="V4" s="198"/>
      <c r="W4" s="236" t="s">
        <v>5</v>
      </c>
      <c r="X4" s="237"/>
      <c r="Y4" s="238"/>
      <c r="Z4" s="236" t="s">
        <v>6</v>
      </c>
      <c r="AA4" s="237"/>
      <c r="AB4" s="238"/>
      <c r="AC4" s="196" t="s">
        <v>7</v>
      </c>
      <c r="AD4" s="197"/>
      <c r="AE4" s="198"/>
      <c r="AF4" s="196" t="s">
        <v>31</v>
      </c>
      <c r="AG4" s="197"/>
      <c r="AH4" s="198"/>
      <c r="AI4" s="248" t="s">
        <v>37</v>
      </c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50"/>
      <c r="AU4" s="205" t="s">
        <v>117</v>
      </c>
      <c r="AV4" s="206"/>
      <c r="AW4" s="206"/>
      <c r="AX4" s="206"/>
      <c r="AY4" s="207"/>
      <c r="AZ4" s="196" t="s">
        <v>119</v>
      </c>
      <c r="BA4" s="197"/>
      <c r="BB4" s="197"/>
      <c r="BC4" s="197"/>
      <c r="BD4" s="198"/>
    </row>
    <row r="5" spans="2:56" s="5" customFormat="1" ht="12.75" customHeight="1">
      <c r="B5" s="227"/>
      <c r="C5" s="230"/>
      <c r="D5" s="233"/>
      <c r="E5" s="196" t="s">
        <v>8</v>
      </c>
      <c r="F5" s="197"/>
      <c r="G5" s="198"/>
      <c r="H5" s="196" t="s">
        <v>9</v>
      </c>
      <c r="I5" s="197"/>
      <c r="J5" s="198"/>
      <c r="K5" s="196" t="s">
        <v>33</v>
      </c>
      <c r="L5" s="197"/>
      <c r="M5" s="198"/>
      <c r="N5" s="202"/>
      <c r="O5" s="203"/>
      <c r="P5" s="204"/>
      <c r="Q5" s="239"/>
      <c r="R5" s="240"/>
      <c r="S5" s="241"/>
      <c r="T5" s="202"/>
      <c r="U5" s="203"/>
      <c r="V5" s="204"/>
      <c r="W5" s="239"/>
      <c r="X5" s="240"/>
      <c r="Y5" s="241"/>
      <c r="Z5" s="239"/>
      <c r="AA5" s="240"/>
      <c r="AB5" s="241"/>
      <c r="AC5" s="202"/>
      <c r="AD5" s="203"/>
      <c r="AE5" s="204"/>
      <c r="AF5" s="202"/>
      <c r="AG5" s="203"/>
      <c r="AH5" s="204"/>
      <c r="AI5" s="245" t="s">
        <v>112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7"/>
      <c r="AU5" s="208"/>
      <c r="AV5" s="209"/>
      <c r="AW5" s="209"/>
      <c r="AX5" s="209"/>
      <c r="AY5" s="210"/>
      <c r="AZ5" s="199"/>
      <c r="BA5" s="200"/>
      <c r="BB5" s="200"/>
      <c r="BC5" s="200"/>
      <c r="BD5" s="201"/>
    </row>
    <row r="6" spans="2:56" s="5" customFormat="1" ht="12.75" customHeight="1">
      <c r="B6" s="227"/>
      <c r="C6" s="230"/>
      <c r="D6" s="233"/>
      <c r="E6" s="199"/>
      <c r="F6" s="200"/>
      <c r="G6" s="201"/>
      <c r="H6" s="199"/>
      <c r="I6" s="200"/>
      <c r="J6" s="201"/>
      <c r="K6" s="199"/>
      <c r="L6" s="200"/>
      <c r="M6" s="201"/>
      <c r="N6" s="199"/>
      <c r="O6" s="200"/>
      <c r="P6" s="201"/>
      <c r="Q6" s="242"/>
      <c r="R6" s="243"/>
      <c r="S6" s="244"/>
      <c r="T6" s="199"/>
      <c r="U6" s="200"/>
      <c r="V6" s="201"/>
      <c r="W6" s="242"/>
      <c r="X6" s="243"/>
      <c r="Y6" s="244"/>
      <c r="Z6" s="242"/>
      <c r="AA6" s="243"/>
      <c r="AB6" s="244"/>
      <c r="AC6" s="199"/>
      <c r="AD6" s="200"/>
      <c r="AE6" s="201"/>
      <c r="AF6" s="202"/>
      <c r="AG6" s="203"/>
      <c r="AH6" s="204"/>
      <c r="AI6" s="196" t="s">
        <v>44</v>
      </c>
      <c r="AJ6" s="197"/>
      <c r="AK6" s="197"/>
      <c r="AL6" s="198"/>
      <c r="AM6" s="196" t="s">
        <v>38</v>
      </c>
      <c r="AN6" s="197"/>
      <c r="AO6" s="198"/>
      <c r="AP6" s="196" t="s">
        <v>39</v>
      </c>
      <c r="AQ6" s="197"/>
      <c r="AR6" s="198"/>
      <c r="AS6" s="189" t="s">
        <v>93</v>
      </c>
      <c r="AT6" s="190"/>
      <c r="AU6" s="193" t="s">
        <v>41</v>
      </c>
      <c r="AV6" s="219" t="s">
        <v>118</v>
      </c>
      <c r="AW6" s="193" t="s">
        <v>10</v>
      </c>
      <c r="AX6" s="189" t="s">
        <v>42</v>
      </c>
      <c r="AY6" s="190"/>
      <c r="AZ6" s="193" t="s">
        <v>92</v>
      </c>
      <c r="BA6" s="193" t="s">
        <v>120</v>
      </c>
      <c r="BB6" s="193" t="s">
        <v>10</v>
      </c>
      <c r="BC6" s="215" t="s">
        <v>43</v>
      </c>
      <c r="BD6" s="216"/>
    </row>
    <row r="7" spans="2:56" s="5" customFormat="1" ht="22.5" customHeight="1">
      <c r="B7" s="227"/>
      <c r="C7" s="230"/>
      <c r="D7" s="233"/>
      <c r="E7" s="225" t="s">
        <v>11</v>
      </c>
      <c r="F7" s="193" t="s">
        <v>109</v>
      </c>
      <c r="G7" s="235" t="s">
        <v>10</v>
      </c>
      <c r="H7" s="225" t="s">
        <v>11</v>
      </c>
      <c r="I7" s="193" t="s">
        <v>109</v>
      </c>
      <c r="J7" s="235" t="s">
        <v>10</v>
      </c>
      <c r="K7" s="225" t="s">
        <v>11</v>
      </c>
      <c r="L7" s="193" t="s">
        <v>109</v>
      </c>
      <c r="M7" s="235" t="s">
        <v>10</v>
      </c>
      <c r="N7" s="225" t="s">
        <v>11</v>
      </c>
      <c r="O7" s="193" t="s">
        <v>109</v>
      </c>
      <c r="P7" s="235" t="s">
        <v>10</v>
      </c>
      <c r="Q7" s="193" t="s">
        <v>12</v>
      </c>
      <c r="R7" s="193" t="s">
        <v>110</v>
      </c>
      <c r="S7" s="193" t="s">
        <v>10</v>
      </c>
      <c r="T7" s="193" t="s">
        <v>13</v>
      </c>
      <c r="U7" s="193" t="s">
        <v>111</v>
      </c>
      <c r="V7" s="193" t="s">
        <v>10</v>
      </c>
      <c r="W7" s="193" t="s">
        <v>14</v>
      </c>
      <c r="X7" s="193" t="s">
        <v>109</v>
      </c>
      <c r="Y7" s="193" t="s">
        <v>10</v>
      </c>
      <c r="Z7" s="193" t="s">
        <v>14</v>
      </c>
      <c r="AA7" s="193" t="s">
        <v>109</v>
      </c>
      <c r="AB7" s="193" t="s">
        <v>10</v>
      </c>
      <c r="AC7" s="193" t="s">
        <v>15</v>
      </c>
      <c r="AD7" s="193" t="s">
        <v>110</v>
      </c>
      <c r="AE7" s="193" t="s">
        <v>10</v>
      </c>
      <c r="AF7" s="193" t="s">
        <v>32</v>
      </c>
      <c r="AG7" s="193" t="s">
        <v>109</v>
      </c>
      <c r="AH7" s="193" t="s">
        <v>10</v>
      </c>
      <c r="AI7" s="193" t="s">
        <v>40</v>
      </c>
      <c r="AJ7" s="213" t="s">
        <v>97</v>
      </c>
      <c r="AK7" s="211" t="s">
        <v>113</v>
      </c>
      <c r="AL7" s="212"/>
      <c r="AM7" s="199"/>
      <c r="AN7" s="200"/>
      <c r="AO7" s="201"/>
      <c r="AP7" s="199"/>
      <c r="AQ7" s="200"/>
      <c r="AR7" s="201"/>
      <c r="AS7" s="191"/>
      <c r="AT7" s="192"/>
      <c r="AU7" s="194"/>
      <c r="AV7" s="220"/>
      <c r="AW7" s="194"/>
      <c r="AX7" s="191"/>
      <c r="AY7" s="192"/>
      <c r="AZ7" s="194"/>
      <c r="BA7" s="194"/>
      <c r="BB7" s="194"/>
      <c r="BC7" s="217"/>
      <c r="BD7" s="218"/>
    </row>
    <row r="8" spans="2:56" s="5" customFormat="1" ht="51.75" customHeight="1">
      <c r="B8" s="228"/>
      <c r="C8" s="231"/>
      <c r="D8" s="234"/>
      <c r="E8" s="191"/>
      <c r="F8" s="195"/>
      <c r="G8" s="192"/>
      <c r="H8" s="191"/>
      <c r="I8" s="195"/>
      <c r="J8" s="192"/>
      <c r="K8" s="191"/>
      <c r="L8" s="195"/>
      <c r="M8" s="192"/>
      <c r="N8" s="191"/>
      <c r="O8" s="195"/>
      <c r="P8" s="192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214"/>
      <c r="AK8" s="51" t="s">
        <v>95</v>
      </c>
      <c r="AL8" s="52" t="s">
        <v>96</v>
      </c>
      <c r="AM8" s="52" t="s">
        <v>40</v>
      </c>
      <c r="AN8" s="52" t="s">
        <v>114</v>
      </c>
      <c r="AO8" s="51" t="s">
        <v>10</v>
      </c>
      <c r="AP8" s="52" t="s">
        <v>40</v>
      </c>
      <c r="AQ8" s="52" t="s">
        <v>114</v>
      </c>
      <c r="AR8" s="51" t="s">
        <v>10</v>
      </c>
      <c r="AS8" s="53" t="s">
        <v>115</v>
      </c>
      <c r="AT8" s="53" t="s">
        <v>116</v>
      </c>
      <c r="AU8" s="195"/>
      <c r="AV8" s="221"/>
      <c r="AW8" s="195"/>
      <c r="AX8" s="53" t="s">
        <v>115</v>
      </c>
      <c r="AY8" s="53" t="s">
        <v>116</v>
      </c>
      <c r="AZ8" s="195"/>
      <c r="BA8" s="195"/>
      <c r="BB8" s="195"/>
      <c r="BC8" s="47" t="s">
        <v>122</v>
      </c>
      <c r="BD8" s="47" t="s">
        <v>121</v>
      </c>
    </row>
    <row r="9" spans="2:31" s="5" customFormat="1" ht="6.75" customHeigh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56" s="36" customFormat="1" ht="13.5">
      <c r="A10" s="70">
        <v>1</v>
      </c>
      <c r="B10" s="85" t="s">
        <v>16</v>
      </c>
      <c r="C10" s="37">
        <v>9</v>
      </c>
      <c r="D10" s="48">
        <f>(G10+J10+M10+P10+S10+V10+Y10+AB10+AE10+AH10+AO10+AR10+AW10+BB10)/14</f>
        <v>18.071428571428573</v>
      </c>
      <c r="E10" s="117">
        <v>17156</v>
      </c>
      <c r="F10" s="105">
        <v>103.9</v>
      </c>
      <c r="G10" s="40">
        <v>7</v>
      </c>
      <c r="H10" s="104">
        <v>428734.5</v>
      </c>
      <c r="I10" s="105">
        <v>110.3</v>
      </c>
      <c r="J10" s="40">
        <v>16</v>
      </c>
      <c r="K10" s="104">
        <v>108398.4</v>
      </c>
      <c r="L10" s="105">
        <v>113.3</v>
      </c>
      <c r="M10" s="40">
        <v>6</v>
      </c>
      <c r="N10" s="86">
        <v>86172.413</v>
      </c>
      <c r="O10" s="66">
        <v>109</v>
      </c>
      <c r="P10" s="40">
        <v>23</v>
      </c>
      <c r="Q10" s="104">
        <v>222096.8</v>
      </c>
      <c r="R10" s="105">
        <v>99.7</v>
      </c>
      <c r="S10" s="44">
        <v>26</v>
      </c>
      <c r="T10" s="106">
        <v>3943.686</v>
      </c>
      <c r="U10" s="105">
        <v>90.2</v>
      </c>
      <c r="V10" s="44">
        <v>33</v>
      </c>
      <c r="W10" s="104">
        <v>219171.2</v>
      </c>
      <c r="X10" s="105">
        <v>97.8</v>
      </c>
      <c r="Y10" s="44">
        <v>23</v>
      </c>
      <c r="Z10" s="104">
        <v>49878.6</v>
      </c>
      <c r="AA10" s="105">
        <v>108.4</v>
      </c>
      <c r="AB10" s="44">
        <v>4</v>
      </c>
      <c r="AC10" s="104">
        <v>313127.2</v>
      </c>
      <c r="AD10" s="105">
        <v>104.3</v>
      </c>
      <c r="AE10" s="44">
        <v>17</v>
      </c>
      <c r="AF10" s="87">
        <v>28450.274</v>
      </c>
      <c r="AG10" s="73">
        <v>104.58444533649767</v>
      </c>
      <c r="AH10" s="44">
        <v>6</v>
      </c>
      <c r="AI10" s="88">
        <v>103981.226</v>
      </c>
      <c r="AJ10" s="170">
        <v>145119.688</v>
      </c>
      <c r="AK10" s="158">
        <f aca="true" t="shared" si="0" ref="AK10:AK54">AI10-AJ10</f>
        <v>-41138.462</v>
      </c>
      <c r="AL10" s="54">
        <f>AI10/AJ10*100</f>
        <v>71.65204627507192</v>
      </c>
      <c r="AM10" s="104">
        <v>143393.8</v>
      </c>
      <c r="AN10" s="55">
        <v>89.1</v>
      </c>
      <c r="AO10" s="56">
        <v>28</v>
      </c>
      <c r="AP10" s="104">
        <v>39412.6</v>
      </c>
      <c r="AQ10" s="55" t="s">
        <v>132</v>
      </c>
      <c r="AR10" s="56">
        <v>30</v>
      </c>
      <c r="AS10" s="157">
        <v>0.24600000000000002</v>
      </c>
      <c r="AT10" s="90">
        <v>0.23600000000000002</v>
      </c>
      <c r="AU10" s="104">
        <v>26380</v>
      </c>
      <c r="AV10" s="105">
        <v>114.4</v>
      </c>
      <c r="AW10" s="56">
        <v>12</v>
      </c>
      <c r="AX10" s="91">
        <f aca="true" t="shared" si="1" ref="AX10:AX54">AU10/$AU$10</f>
        <v>1</v>
      </c>
      <c r="AY10" s="92">
        <v>1</v>
      </c>
      <c r="AZ10" s="87">
        <v>18021</v>
      </c>
      <c r="BA10" s="73">
        <v>88.4</v>
      </c>
      <c r="BB10" s="44">
        <v>22</v>
      </c>
      <c r="BC10" s="89">
        <v>0.006999999999999999</v>
      </c>
      <c r="BD10" s="90">
        <v>0.008</v>
      </c>
    </row>
    <row r="11" spans="1:56" s="9" customFormat="1" ht="13.5" customHeight="1">
      <c r="A11" s="10">
        <v>2</v>
      </c>
      <c r="B11" s="11" t="s">
        <v>17</v>
      </c>
      <c r="C11" s="38">
        <v>24</v>
      </c>
      <c r="D11" s="49">
        <f>(G11+J11+M11+P11+S11+V11+Y11+AB11+AE11+AH11+AO11+AR11+AW11+BB11)/14</f>
        <v>21.714285714285715</v>
      </c>
      <c r="E11" s="99">
        <v>134.1</v>
      </c>
      <c r="F11" s="94">
        <v>97.8</v>
      </c>
      <c r="G11" s="41">
        <v>11</v>
      </c>
      <c r="H11" s="93">
        <v>366.6</v>
      </c>
      <c r="I11" s="94">
        <v>92.5</v>
      </c>
      <c r="J11" s="41">
        <v>36</v>
      </c>
      <c r="K11" s="97">
        <v>1480.9</v>
      </c>
      <c r="L11" s="94">
        <v>110.9</v>
      </c>
      <c r="M11" s="41">
        <v>10</v>
      </c>
      <c r="N11" s="67">
        <v>105.608</v>
      </c>
      <c r="O11" s="68">
        <v>60.2</v>
      </c>
      <c r="P11" s="41">
        <v>43</v>
      </c>
      <c r="Q11" s="97">
        <v>1450.8</v>
      </c>
      <c r="R11" s="94">
        <v>112.1</v>
      </c>
      <c r="S11" s="45">
        <v>21</v>
      </c>
      <c r="T11" s="93">
        <v>271.005</v>
      </c>
      <c r="U11" s="94">
        <v>101.6</v>
      </c>
      <c r="V11" s="45">
        <v>22</v>
      </c>
      <c r="W11" s="97">
        <v>1300.5</v>
      </c>
      <c r="X11" s="94">
        <v>97.6</v>
      </c>
      <c r="Y11" s="45">
        <v>24</v>
      </c>
      <c r="Z11" s="93">
        <v>335.2</v>
      </c>
      <c r="AA11" s="94">
        <v>99</v>
      </c>
      <c r="AB11" s="45">
        <v>31</v>
      </c>
      <c r="AC11" s="97">
        <v>9625</v>
      </c>
      <c r="AD11" s="94">
        <v>107.7</v>
      </c>
      <c r="AE11" s="45">
        <v>13</v>
      </c>
      <c r="AF11" s="76">
        <v>4703.947</v>
      </c>
      <c r="AG11" s="75">
        <v>101.49681437956784</v>
      </c>
      <c r="AH11" s="45">
        <v>8</v>
      </c>
      <c r="AI11" s="178">
        <v>464.564</v>
      </c>
      <c r="AJ11" s="171">
        <v>521.57</v>
      </c>
      <c r="AK11" s="159">
        <f t="shared" si="0"/>
        <v>-57.00600000000003</v>
      </c>
      <c r="AL11" s="57">
        <f>AI11/AJ11*100</f>
        <v>89.07030695783882</v>
      </c>
      <c r="AM11" s="93">
        <v>661.9</v>
      </c>
      <c r="AN11" s="58">
        <v>108.8</v>
      </c>
      <c r="AO11" s="59">
        <v>19</v>
      </c>
      <c r="AP11" s="93">
        <v>197.4</v>
      </c>
      <c r="AQ11" s="58" t="s">
        <v>98</v>
      </c>
      <c r="AR11" s="59">
        <v>29</v>
      </c>
      <c r="AS11" s="71">
        <v>0.214</v>
      </c>
      <c r="AT11" s="80">
        <v>0.214</v>
      </c>
      <c r="AU11" s="97">
        <v>21425</v>
      </c>
      <c r="AV11" s="94">
        <v>112.2</v>
      </c>
      <c r="AW11" s="59">
        <v>21</v>
      </c>
      <c r="AX11" s="71">
        <f t="shared" si="1"/>
        <v>0.8121683093252464</v>
      </c>
      <c r="AY11" s="80">
        <v>0.8284747527329516</v>
      </c>
      <c r="AZ11" s="76">
        <v>617</v>
      </c>
      <c r="BA11" s="75">
        <v>83.2</v>
      </c>
      <c r="BB11" s="45">
        <v>16</v>
      </c>
      <c r="BC11" s="71">
        <v>0.006999999999999999</v>
      </c>
      <c r="BD11" s="81">
        <v>0.00799396681749623</v>
      </c>
    </row>
    <row r="12" spans="1:56" s="9" customFormat="1" ht="13.5" customHeight="1">
      <c r="A12" s="10">
        <v>3</v>
      </c>
      <c r="B12" s="11" t="s">
        <v>18</v>
      </c>
      <c r="C12" s="38">
        <v>12</v>
      </c>
      <c r="D12" s="49">
        <f>(G12+J12+M12+P12+S12+V12+Y12+AB12+AE12+AH12+AO12+AR12+AW12+BB12)/13</f>
        <v>18.76923076923077</v>
      </c>
      <c r="E12" s="99">
        <v>0.5</v>
      </c>
      <c r="F12" s="94">
        <v>17.3</v>
      </c>
      <c r="G12" s="41">
        <v>21</v>
      </c>
      <c r="H12" s="97">
        <v>20270.2</v>
      </c>
      <c r="I12" s="94">
        <v>95.7</v>
      </c>
      <c r="J12" s="41">
        <v>33</v>
      </c>
      <c r="K12" s="97">
        <v>1867.3</v>
      </c>
      <c r="L12" s="94">
        <v>106.9</v>
      </c>
      <c r="M12" s="41">
        <v>17</v>
      </c>
      <c r="N12" s="67">
        <v>274.454</v>
      </c>
      <c r="O12" s="68">
        <v>110.1</v>
      </c>
      <c r="P12" s="41">
        <v>20</v>
      </c>
      <c r="Q12" s="97">
        <v>1510.6</v>
      </c>
      <c r="R12" s="94">
        <v>138.8</v>
      </c>
      <c r="S12" s="45">
        <v>14</v>
      </c>
      <c r="T12" s="93">
        <v>92.59</v>
      </c>
      <c r="U12" s="94">
        <v>99.9</v>
      </c>
      <c r="V12" s="45">
        <v>25</v>
      </c>
      <c r="W12" s="97">
        <v>1717.7</v>
      </c>
      <c r="X12" s="94">
        <v>174.1</v>
      </c>
      <c r="Y12" s="45">
        <v>1</v>
      </c>
      <c r="Z12" s="93">
        <v>525.5</v>
      </c>
      <c r="AA12" s="94">
        <v>93.5</v>
      </c>
      <c r="AB12" s="45">
        <v>40</v>
      </c>
      <c r="AC12" s="97">
        <v>8886.1</v>
      </c>
      <c r="AD12" s="94">
        <v>102.3</v>
      </c>
      <c r="AE12" s="45">
        <v>23</v>
      </c>
      <c r="AF12" s="74" t="s">
        <v>19</v>
      </c>
      <c r="AG12" s="75" t="s">
        <v>19</v>
      </c>
      <c r="AH12" s="45"/>
      <c r="AI12" s="60">
        <v>752.481</v>
      </c>
      <c r="AJ12" s="171">
        <v>320.73</v>
      </c>
      <c r="AK12" s="159">
        <f t="shared" si="0"/>
        <v>431.751</v>
      </c>
      <c r="AL12" s="57" t="s">
        <v>98</v>
      </c>
      <c r="AM12" s="93">
        <v>874</v>
      </c>
      <c r="AN12" s="58" t="s">
        <v>104</v>
      </c>
      <c r="AO12" s="59">
        <v>3</v>
      </c>
      <c r="AP12" s="93">
        <v>121.6</v>
      </c>
      <c r="AQ12" s="58">
        <v>112.4</v>
      </c>
      <c r="AR12" s="59">
        <v>14</v>
      </c>
      <c r="AS12" s="71">
        <v>0.18600000000000003</v>
      </c>
      <c r="AT12" s="80">
        <v>0.239</v>
      </c>
      <c r="AU12" s="97">
        <v>20119</v>
      </c>
      <c r="AV12" s="94">
        <v>111.5</v>
      </c>
      <c r="AW12" s="59">
        <v>25</v>
      </c>
      <c r="AX12" s="71">
        <f t="shared" si="1"/>
        <v>0.762661106899166</v>
      </c>
      <c r="AY12" s="80">
        <v>0.782274856845393</v>
      </c>
      <c r="AZ12" s="76">
        <v>619</v>
      </c>
      <c r="BA12" s="75">
        <v>75.4</v>
      </c>
      <c r="BB12" s="45">
        <v>8</v>
      </c>
      <c r="BC12" s="71">
        <v>0.005</v>
      </c>
      <c r="BD12" s="81">
        <v>0.006451105960004715</v>
      </c>
    </row>
    <row r="13" spans="1:56" s="9" customFormat="1" ht="13.5" customHeight="1">
      <c r="A13" s="10">
        <v>4</v>
      </c>
      <c r="B13" s="11" t="s">
        <v>20</v>
      </c>
      <c r="C13" s="38">
        <v>10</v>
      </c>
      <c r="D13" s="49">
        <f>(G13+J13+M13+P13+S13+V13+Y13+AB13+AE13+AH13+AO13+AR13+AW13+BB13)/13</f>
        <v>18.23076923076923</v>
      </c>
      <c r="E13" s="99" t="s">
        <v>19</v>
      </c>
      <c r="F13" s="94" t="s">
        <v>94</v>
      </c>
      <c r="G13" s="41"/>
      <c r="H13" s="93">
        <v>572</v>
      </c>
      <c r="I13" s="94">
        <v>114.8</v>
      </c>
      <c r="J13" s="41">
        <v>13</v>
      </c>
      <c r="K13" s="97">
        <v>1723.4</v>
      </c>
      <c r="L13" s="94">
        <v>105.8</v>
      </c>
      <c r="M13" s="41">
        <v>20</v>
      </c>
      <c r="N13" s="67">
        <v>58.175</v>
      </c>
      <c r="O13" s="68">
        <v>123.3</v>
      </c>
      <c r="P13" s="41">
        <v>9</v>
      </c>
      <c r="Q13" s="93">
        <v>430.1</v>
      </c>
      <c r="R13" s="94">
        <v>154.2</v>
      </c>
      <c r="S13" s="45">
        <v>13</v>
      </c>
      <c r="T13" s="93">
        <v>139.208</v>
      </c>
      <c r="U13" s="94">
        <v>123.9</v>
      </c>
      <c r="V13" s="45">
        <v>10</v>
      </c>
      <c r="W13" s="93">
        <v>670.5</v>
      </c>
      <c r="X13" s="94">
        <v>89.6</v>
      </c>
      <c r="Y13" s="45">
        <v>30</v>
      </c>
      <c r="Z13" s="93">
        <v>206.6</v>
      </c>
      <c r="AA13" s="94">
        <v>103.5</v>
      </c>
      <c r="AB13" s="45">
        <v>18</v>
      </c>
      <c r="AC13" s="97">
        <v>6835.4</v>
      </c>
      <c r="AD13" s="94">
        <v>113.6</v>
      </c>
      <c r="AE13" s="45">
        <v>5</v>
      </c>
      <c r="AF13" s="76">
        <v>4979.168</v>
      </c>
      <c r="AG13" s="75">
        <v>111.79911237329001</v>
      </c>
      <c r="AH13" s="45">
        <v>4</v>
      </c>
      <c r="AI13" s="118">
        <v>-810.382</v>
      </c>
      <c r="AJ13" s="171">
        <v>-682.517</v>
      </c>
      <c r="AK13" s="159">
        <f t="shared" si="0"/>
        <v>-127.8649999999999</v>
      </c>
      <c r="AL13" s="57" t="s">
        <v>19</v>
      </c>
      <c r="AM13" s="93">
        <v>247.7</v>
      </c>
      <c r="AN13" s="58">
        <v>85.4</v>
      </c>
      <c r="AO13" s="59">
        <v>32</v>
      </c>
      <c r="AP13" s="97">
        <v>1058.1</v>
      </c>
      <c r="AQ13" s="58">
        <v>108.8</v>
      </c>
      <c r="AR13" s="59">
        <v>12</v>
      </c>
      <c r="AS13" s="71">
        <v>0.358</v>
      </c>
      <c r="AT13" s="80">
        <v>0.38</v>
      </c>
      <c r="AU13" s="97">
        <v>24183</v>
      </c>
      <c r="AV13" s="94">
        <v>108.8</v>
      </c>
      <c r="AW13" s="59">
        <v>35</v>
      </c>
      <c r="AX13" s="71">
        <f t="shared" si="1"/>
        <v>0.9167172100075816</v>
      </c>
      <c r="AY13" s="80">
        <v>0.9623026201631095</v>
      </c>
      <c r="AZ13" s="76">
        <v>255</v>
      </c>
      <c r="BA13" s="75">
        <v>100.4</v>
      </c>
      <c r="BB13" s="45">
        <v>36</v>
      </c>
      <c r="BC13" s="71">
        <v>0.005</v>
      </c>
      <c r="BD13" s="81">
        <v>0.00463233148526408</v>
      </c>
    </row>
    <row r="14" spans="1:56" s="9" customFormat="1" ht="13.5" customHeight="1">
      <c r="A14" s="10">
        <v>5</v>
      </c>
      <c r="B14" s="11" t="s">
        <v>21</v>
      </c>
      <c r="C14" s="38">
        <v>19</v>
      </c>
      <c r="D14" s="49">
        <f>(G14+J14+M14+P14+S14+V14+Y14+AB14+AE14+AH14+AO14+AR14+AW14+BB14)/14</f>
        <v>20.571428571428573</v>
      </c>
      <c r="E14" s="163">
        <v>1314.9</v>
      </c>
      <c r="F14" s="94">
        <v>62.4</v>
      </c>
      <c r="G14" s="41">
        <v>18</v>
      </c>
      <c r="H14" s="97">
        <v>1729.6</v>
      </c>
      <c r="I14" s="94">
        <v>98.9</v>
      </c>
      <c r="J14" s="41">
        <v>29</v>
      </c>
      <c r="K14" s="93">
        <v>502.3</v>
      </c>
      <c r="L14" s="94">
        <v>109.3</v>
      </c>
      <c r="M14" s="41">
        <v>11</v>
      </c>
      <c r="N14" s="67">
        <v>253.675</v>
      </c>
      <c r="O14" s="68">
        <v>180.4</v>
      </c>
      <c r="P14" s="41">
        <v>1</v>
      </c>
      <c r="Q14" s="93">
        <v>243.6</v>
      </c>
      <c r="R14" s="94">
        <v>28.9</v>
      </c>
      <c r="S14" s="45">
        <v>42</v>
      </c>
      <c r="T14" s="93">
        <v>57.683</v>
      </c>
      <c r="U14" s="94">
        <v>179.9</v>
      </c>
      <c r="V14" s="45">
        <v>2</v>
      </c>
      <c r="W14" s="93">
        <v>57.7</v>
      </c>
      <c r="X14" s="94">
        <v>92.9</v>
      </c>
      <c r="Y14" s="45">
        <v>28</v>
      </c>
      <c r="Z14" s="93">
        <v>169.7</v>
      </c>
      <c r="AA14" s="94">
        <v>102.6</v>
      </c>
      <c r="AB14" s="45">
        <v>21</v>
      </c>
      <c r="AC14" s="97">
        <v>17842.3</v>
      </c>
      <c r="AD14" s="94">
        <v>99.1</v>
      </c>
      <c r="AE14" s="45">
        <v>32</v>
      </c>
      <c r="AF14" s="74">
        <v>429.164</v>
      </c>
      <c r="AG14" s="75">
        <v>103.32885505299299</v>
      </c>
      <c r="AH14" s="45">
        <v>7</v>
      </c>
      <c r="AI14" s="60">
        <v>510.756</v>
      </c>
      <c r="AJ14" s="171">
        <v>723.212</v>
      </c>
      <c r="AK14" s="159">
        <f t="shared" si="0"/>
        <v>-212.45600000000002</v>
      </c>
      <c r="AL14" s="57">
        <f>AI14/AJ14*100</f>
        <v>70.62327505627671</v>
      </c>
      <c r="AM14" s="93">
        <v>716</v>
      </c>
      <c r="AN14" s="58">
        <v>87.4</v>
      </c>
      <c r="AO14" s="59">
        <v>30</v>
      </c>
      <c r="AP14" s="93">
        <v>205.2</v>
      </c>
      <c r="AQ14" s="58" t="s">
        <v>99</v>
      </c>
      <c r="AR14" s="59">
        <v>28</v>
      </c>
      <c r="AS14" s="71">
        <v>0.313</v>
      </c>
      <c r="AT14" s="80">
        <v>0.32</v>
      </c>
      <c r="AU14" s="97">
        <v>22854</v>
      </c>
      <c r="AV14" s="94">
        <v>116</v>
      </c>
      <c r="AW14" s="59">
        <v>8</v>
      </c>
      <c r="AX14" s="71">
        <f t="shared" si="1"/>
        <v>0.8663381349507202</v>
      </c>
      <c r="AY14" s="80">
        <v>0.8548499045635953</v>
      </c>
      <c r="AZ14" s="76">
        <v>236</v>
      </c>
      <c r="BA14" s="75">
        <v>96.7</v>
      </c>
      <c r="BB14" s="45">
        <v>31</v>
      </c>
      <c r="BC14" s="71">
        <v>0.006999999999999999</v>
      </c>
      <c r="BD14" s="81">
        <v>0.0073029840471700936</v>
      </c>
    </row>
    <row r="15" spans="1:56" s="9" customFormat="1" ht="13.5" customHeight="1">
      <c r="A15" s="10">
        <v>7</v>
      </c>
      <c r="B15" s="11" t="s">
        <v>22</v>
      </c>
      <c r="C15" s="38">
        <v>4</v>
      </c>
      <c r="D15" s="49">
        <f>(G15+J15+M15+P15+S15+V15+Y15+AB15+AE15+AH15+AO15+AR15+AW15+BB15)/14</f>
        <v>17</v>
      </c>
      <c r="E15" s="163">
        <v>1568.9</v>
      </c>
      <c r="F15" s="94">
        <v>129.5</v>
      </c>
      <c r="G15" s="41">
        <v>3</v>
      </c>
      <c r="H15" s="97">
        <v>132550.8</v>
      </c>
      <c r="I15" s="94">
        <v>112</v>
      </c>
      <c r="J15" s="41">
        <v>15</v>
      </c>
      <c r="K15" s="97">
        <v>76504.9</v>
      </c>
      <c r="L15" s="94">
        <v>112.8</v>
      </c>
      <c r="M15" s="41">
        <v>7</v>
      </c>
      <c r="N15" s="156">
        <v>2593.01</v>
      </c>
      <c r="O15" s="68">
        <v>92.8</v>
      </c>
      <c r="P15" s="41">
        <v>37</v>
      </c>
      <c r="Q15" s="97">
        <v>37476.4</v>
      </c>
      <c r="R15" s="94">
        <v>115.4</v>
      </c>
      <c r="S15" s="45">
        <v>20</v>
      </c>
      <c r="T15" s="97">
        <v>1304.016</v>
      </c>
      <c r="U15" s="94">
        <v>83.3</v>
      </c>
      <c r="V15" s="45">
        <v>37</v>
      </c>
      <c r="W15" s="97">
        <v>85545.4</v>
      </c>
      <c r="X15" s="94">
        <v>108.4</v>
      </c>
      <c r="Y15" s="45">
        <v>13</v>
      </c>
      <c r="Z15" s="97">
        <v>33113</v>
      </c>
      <c r="AA15" s="94">
        <v>109</v>
      </c>
      <c r="AB15" s="45">
        <v>3</v>
      </c>
      <c r="AC15" s="97">
        <v>121656.3</v>
      </c>
      <c r="AD15" s="94">
        <v>100.7</v>
      </c>
      <c r="AE15" s="45">
        <v>29</v>
      </c>
      <c r="AF15" s="74">
        <v>658.628</v>
      </c>
      <c r="AG15" s="75">
        <v>109.88873112775481</v>
      </c>
      <c r="AH15" s="45">
        <v>5</v>
      </c>
      <c r="AI15" s="61">
        <v>70376.177</v>
      </c>
      <c r="AJ15" s="172">
        <v>60687.897</v>
      </c>
      <c r="AK15" s="160">
        <f t="shared" si="0"/>
        <v>9688.279999999999</v>
      </c>
      <c r="AL15" s="57">
        <f>AI15/AJ15*100</f>
        <v>115.96410566014505</v>
      </c>
      <c r="AM15" s="97">
        <v>77801.5</v>
      </c>
      <c r="AN15" s="58">
        <v>116.6</v>
      </c>
      <c r="AO15" s="59">
        <v>14</v>
      </c>
      <c r="AP15" s="97">
        <v>7425.3</v>
      </c>
      <c r="AQ15" s="58">
        <v>122.9</v>
      </c>
      <c r="AR15" s="59">
        <v>16</v>
      </c>
      <c r="AS15" s="71">
        <v>0.239</v>
      </c>
      <c r="AT15" s="80">
        <v>0.20800000000000002</v>
      </c>
      <c r="AU15" s="97">
        <v>33226</v>
      </c>
      <c r="AV15" s="94">
        <v>113.8</v>
      </c>
      <c r="AW15" s="59">
        <v>14</v>
      </c>
      <c r="AX15" s="71">
        <f t="shared" si="1"/>
        <v>1.2595147839272176</v>
      </c>
      <c r="AY15" s="80">
        <v>1.2666579906298803</v>
      </c>
      <c r="AZ15" s="76">
        <v>956</v>
      </c>
      <c r="BA15" s="75">
        <v>89.9</v>
      </c>
      <c r="BB15" s="45">
        <v>25</v>
      </c>
      <c r="BC15" s="71">
        <v>0.002</v>
      </c>
      <c r="BD15" s="81">
        <v>0.00203639846743295</v>
      </c>
    </row>
    <row r="16" spans="1:56" s="9" customFormat="1" ht="13.5" customHeight="1">
      <c r="A16" s="10">
        <v>9</v>
      </c>
      <c r="B16" s="11" t="s">
        <v>23</v>
      </c>
      <c r="C16" s="38">
        <v>28</v>
      </c>
      <c r="D16" s="49">
        <f>(G16+J16+M16+P16+S16+V16+Y16+AB16+AE16+AH16+AO16+AR16+AW16+BB16)/13</f>
        <v>22.384615384615383</v>
      </c>
      <c r="E16" s="99">
        <v>6.9</v>
      </c>
      <c r="F16" s="94" t="s">
        <v>19</v>
      </c>
      <c r="G16" s="41"/>
      <c r="H16" s="97">
        <v>38239.9</v>
      </c>
      <c r="I16" s="94">
        <v>101.3</v>
      </c>
      <c r="J16" s="41">
        <v>25</v>
      </c>
      <c r="K16" s="97">
        <v>3479.5</v>
      </c>
      <c r="L16" s="94">
        <v>107.3</v>
      </c>
      <c r="M16" s="41">
        <v>14</v>
      </c>
      <c r="N16" s="67">
        <v>529.18</v>
      </c>
      <c r="O16" s="68">
        <v>101.9</v>
      </c>
      <c r="P16" s="41">
        <v>26</v>
      </c>
      <c r="Q16" s="155">
        <v>17102.7</v>
      </c>
      <c r="R16" s="103">
        <v>132.1</v>
      </c>
      <c r="S16" s="45">
        <v>15</v>
      </c>
      <c r="T16" s="101">
        <v>261.007</v>
      </c>
      <c r="U16" s="103">
        <v>111.7</v>
      </c>
      <c r="V16" s="45">
        <v>12</v>
      </c>
      <c r="W16" s="155">
        <v>88719</v>
      </c>
      <c r="X16" s="103">
        <v>85.3</v>
      </c>
      <c r="Y16" s="45">
        <v>32</v>
      </c>
      <c r="Z16" s="97">
        <v>4120.6</v>
      </c>
      <c r="AA16" s="94">
        <v>111</v>
      </c>
      <c r="AB16" s="45">
        <v>2</v>
      </c>
      <c r="AC16" s="97">
        <v>20639</v>
      </c>
      <c r="AD16" s="94">
        <v>102.4</v>
      </c>
      <c r="AE16" s="45">
        <v>22</v>
      </c>
      <c r="AF16" s="74">
        <v>25.698</v>
      </c>
      <c r="AG16" s="75" t="s">
        <v>101</v>
      </c>
      <c r="AH16" s="45">
        <v>1</v>
      </c>
      <c r="AI16" s="182">
        <v>3941.157</v>
      </c>
      <c r="AJ16" s="172">
        <v>49590.47</v>
      </c>
      <c r="AK16" s="160">
        <f t="shared" si="0"/>
        <v>-45649.313</v>
      </c>
      <c r="AL16" s="57">
        <f>AI16/AJ16*100</f>
        <v>7.947408040294839</v>
      </c>
      <c r="AM16" s="97">
        <v>15832.9</v>
      </c>
      <c r="AN16" s="58">
        <v>31.7</v>
      </c>
      <c r="AO16" s="59">
        <v>42</v>
      </c>
      <c r="AP16" s="97">
        <v>11891.7</v>
      </c>
      <c r="AQ16" s="58" t="s">
        <v>128</v>
      </c>
      <c r="AR16" s="59">
        <v>41</v>
      </c>
      <c r="AS16" s="71">
        <v>0.207</v>
      </c>
      <c r="AT16" s="80">
        <v>0.18600000000000003</v>
      </c>
      <c r="AU16" s="97">
        <v>31833</v>
      </c>
      <c r="AV16" s="94">
        <v>113</v>
      </c>
      <c r="AW16" s="59">
        <v>19</v>
      </c>
      <c r="AX16" s="71">
        <f t="shared" si="1"/>
        <v>1.2067096285064443</v>
      </c>
      <c r="AY16" s="80">
        <v>1.21976401179941</v>
      </c>
      <c r="AZ16" s="76">
        <v>430</v>
      </c>
      <c r="BA16" s="75">
        <v>104.1</v>
      </c>
      <c r="BB16" s="45">
        <v>40</v>
      </c>
      <c r="BC16" s="71">
        <v>0.002</v>
      </c>
      <c r="BD16" s="81">
        <v>0.0021521737997592487</v>
      </c>
    </row>
    <row r="17" spans="1:56" s="9" customFormat="1" ht="13.5" customHeight="1">
      <c r="A17" s="10">
        <v>10</v>
      </c>
      <c r="B17" s="11" t="s">
        <v>24</v>
      </c>
      <c r="C17" s="38">
        <v>7</v>
      </c>
      <c r="D17" s="49">
        <f>(G17+J17+M17+P17+S17+V17+Y17+AB17+AE17+AH17+AO17+AR17+AW17+BB17)/14</f>
        <v>17.714285714285715</v>
      </c>
      <c r="E17" s="163">
        <v>1045.5</v>
      </c>
      <c r="F17" s="94">
        <v>146.6</v>
      </c>
      <c r="G17" s="41">
        <v>2</v>
      </c>
      <c r="H17" s="97">
        <v>11168.9</v>
      </c>
      <c r="I17" s="94">
        <v>102.6</v>
      </c>
      <c r="J17" s="41">
        <v>24</v>
      </c>
      <c r="K17" s="97">
        <v>7916.5</v>
      </c>
      <c r="L17" s="94">
        <v>170.6</v>
      </c>
      <c r="M17" s="41">
        <v>3</v>
      </c>
      <c r="N17" s="67">
        <v>100.764</v>
      </c>
      <c r="O17" s="68">
        <v>95.7</v>
      </c>
      <c r="P17" s="41">
        <v>34</v>
      </c>
      <c r="Q17" s="155">
        <v>98287.7</v>
      </c>
      <c r="R17" s="103">
        <v>80.7</v>
      </c>
      <c r="S17" s="45">
        <v>35</v>
      </c>
      <c r="T17" s="101">
        <v>301.481</v>
      </c>
      <c r="U17" s="103">
        <v>51.9</v>
      </c>
      <c r="V17" s="45">
        <v>41</v>
      </c>
      <c r="W17" s="155">
        <v>5910.6</v>
      </c>
      <c r="X17" s="103">
        <v>82.4</v>
      </c>
      <c r="Y17" s="45">
        <v>35</v>
      </c>
      <c r="Z17" s="97">
        <v>6173.7</v>
      </c>
      <c r="AA17" s="94">
        <v>114.4</v>
      </c>
      <c r="AB17" s="45">
        <v>1</v>
      </c>
      <c r="AC17" s="97">
        <v>37254.1</v>
      </c>
      <c r="AD17" s="94">
        <v>120.8</v>
      </c>
      <c r="AE17" s="45">
        <v>1</v>
      </c>
      <c r="AF17" s="76">
        <v>13069.708</v>
      </c>
      <c r="AG17" s="75">
        <v>101.14983698027788</v>
      </c>
      <c r="AH17" s="45">
        <v>10</v>
      </c>
      <c r="AI17" s="118">
        <v>-834.959</v>
      </c>
      <c r="AJ17" s="172">
        <v>4172.453</v>
      </c>
      <c r="AK17" s="160">
        <f t="shared" si="0"/>
        <v>-5007.412</v>
      </c>
      <c r="AL17" s="57" t="s">
        <v>19</v>
      </c>
      <c r="AM17" s="97">
        <v>6873.4</v>
      </c>
      <c r="AN17" s="58">
        <v>107.6</v>
      </c>
      <c r="AO17" s="59">
        <v>21</v>
      </c>
      <c r="AP17" s="97">
        <v>7708.3</v>
      </c>
      <c r="AQ17" s="58" t="s">
        <v>101</v>
      </c>
      <c r="AR17" s="59">
        <v>34</v>
      </c>
      <c r="AS17" s="71">
        <v>0.317</v>
      </c>
      <c r="AT17" s="80">
        <v>0.298</v>
      </c>
      <c r="AU17" s="97">
        <v>35522</v>
      </c>
      <c r="AV17" s="94">
        <v>118.3</v>
      </c>
      <c r="AW17" s="59">
        <v>3</v>
      </c>
      <c r="AX17" s="71">
        <f t="shared" si="1"/>
        <v>1.3465504169825626</v>
      </c>
      <c r="AY17" s="80">
        <v>1.3010150963040084</v>
      </c>
      <c r="AZ17" s="76">
        <v>347</v>
      </c>
      <c r="BA17" s="75">
        <v>71.5</v>
      </c>
      <c r="BB17" s="45">
        <v>4</v>
      </c>
      <c r="BC17" s="71">
        <v>0.001</v>
      </c>
      <c r="BD17" s="81">
        <v>0.0018178819613634493</v>
      </c>
    </row>
    <row r="18" spans="1:56" s="9" customFormat="1" ht="13.5" customHeight="1">
      <c r="A18" s="10">
        <v>13</v>
      </c>
      <c r="B18" s="11" t="s">
        <v>45</v>
      </c>
      <c r="C18" s="38">
        <v>31</v>
      </c>
      <c r="D18" s="49">
        <f>(G18+J18+M18+P18+S18+V18+Y18+AB18+AE18+AH18+AO18+AR18+AW18+BB18)/14</f>
        <v>22.928571428571427</v>
      </c>
      <c r="E18" s="163">
        <v>2003.8</v>
      </c>
      <c r="F18" s="94">
        <v>195.2</v>
      </c>
      <c r="G18" s="41">
        <v>1</v>
      </c>
      <c r="H18" s="97">
        <v>7307.3</v>
      </c>
      <c r="I18" s="94" t="s">
        <v>98</v>
      </c>
      <c r="J18" s="41">
        <v>2</v>
      </c>
      <c r="K18" s="93">
        <v>396.2</v>
      </c>
      <c r="L18" s="94">
        <v>103</v>
      </c>
      <c r="M18" s="41">
        <v>24</v>
      </c>
      <c r="N18" s="67">
        <v>427.245</v>
      </c>
      <c r="O18" s="68">
        <v>65.9</v>
      </c>
      <c r="P18" s="41">
        <v>42</v>
      </c>
      <c r="Q18" s="101">
        <v>480.2</v>
      </c>
      <c r="R18" s="103" t="s">
        <v>123</v>
      </c>
      <c r="S18" s="45">
        <v>6</v>
      </c>
      <c r="T18" s="101">
        <v>34.968</v>
      </c>
      <c r="U18" s="103">
        <v>100.5</v>
      </c>
      <c r="V18" s="45">
        <v>24</v>
      </c>
      <c r="W18" s="101">
        <v>839.6</v>
      </c>
      <c r="X18" s="103">
        <v>106.7</v>
      </c>
      <c r="Y18" s="45">
        <v>17</v>
      </c>
      <c r="Z18" s="93">
        <v>239.9</v>
      </c>
      <c r="AA18" s="94">
        <v>93.5</v>
      </c>
      <c r="AB18" s="45">
        <v>40</v>
      </c>
      <c r="AC18" s="97">
        <v>2852.6</v>
      </c>
      <c r="AD18" s="94">
        <v>102.2</v>
      </c>
      <c r="AE18" s="45">
        <v>24</v>
      </c>
      <c r="AF18" s="74">
        <v>8.599</v>
      </c>
      <c r="AG18" s="75">
        <v>92.46236559139786</v>
      </c>
      <c r="AH18" s="45">
        <v>13</v>
      </c>
      <c r="AI18" s="118">
        <v>-830.964</v>
      </c>
      <c r="AJ18" s="171">
        <v>735.784</v>
      </c>
      <c r="AK18" s="160">
        <f t="shared" si="0"/>
        <v>-1566.748</v>
      </c>
      <c r="AL18" s="57" t="s">
        <v>19</v>
      </c>
      <c r="AM18" s="93">
        <v>173.2</v>
      </c>
      <c r="AN18" s="58">
        <v>21.8</v>
      </c>
      <c r="AO18" s="59">
        <v>43</v>
      </c>
      <c r="AP18" s="97">
        <v>1004.2</v>
      </c>
      <c r="AQ18" s="58" t="s">
        <v>129</v>
      </c>
      <c r="AR18" s="59">
        <v>40</v>
      </c>
      <c r="AS18" s="71">
        <v>0.318</v>
      </c>
      <c r="AT18" s="80">
        <v>0.294</v>
      </c>
      <c r="AU18" s="97">
        <v>19484</v>
      </c>
      <c r="AV18" s="94">
        <v>114.4</v>
      </c>
      <c r="AW18" s="59">
        <v>12</v>
      </c>
      <c r="AX18" s="71">
        <f t="shared" si="1"/>
        <v>0.7385898407884761</v>
      </c>
      <c r="AY18" s="80">
        <v>0.7377667881311817</v>
      </c>
      <c r="AZ18" s="76">
        <v>387</v>
      </c>
      <c r="BA18" s="75">
        <v>98.7</v>
      </c>
      <c r="BB18" s="45">
        <v>33</v>
      </c>
      <c r="BC18" s="71">
        <v>0.008</v>
      </c>
      <c r="BD18" s="81">
        <v>0.0076525134211810645</v>
      </c>
    </row>
    <row r="19" spans="1:56" s="9" customFormat="1" ht="13.5" customHeight="1">
      <c r="A19" s="10">
        <v>14</v>
      </c>
      <c r="B19" s="11" t="s">
        <v>46</v>
      </c>
      <c r="C19" s="38">
        <v>16</v>
      </c>
      <c r="D19" s="49">
        <f>(G19+J19+M19+P19+S19+V19+Y19+AB19+AE19+AH19+AO19+AR19+AW19+BB19)/13</f>
        <v>20.153846153846153</v>
      </c>
      <c r="E19" s="99" t="s">
        <v>19</v>
      </c>
      <c r="F19" s="94" t="s">
        <v>94</v>
      </c>
      <c r="G19" s="41"/>
      <c r="H19" s="93">
        <v>503.7</v>
      </c>
      <c r="I19" s="94">
        <v>93.8</v>
      </c>
      <c r="J19" s="41">
        <v>35</v>
      </c>
      <c r="K19" s="93">
        <v>575.1</v>
      </c>
      <c r="L19" s="94">
        <v>107.7</v>
      </c>
      <c r="M19" s="41">
        <v>13</v>
      </c>
      <c r="N19" s="67">
        <v>1.283</v>
      </c>
      <c r="O19" s="68">
        <v>30.1</v>
      </c>
      <c r="P19" s="41">
        <v>44</v>
      </c>
      <c r="Q19" s="101">
        <v>13.4</v>
      </c>
      <c r="R19" s="103">
        <v>90.2</v>
      </c>
      <c r="S19" s="45">
        <v>28</v>
      </c>
      <c r="T19" s="101">
        <v>29.108</v>
      </c>
      <c r="U19" s="103">
        <v>106.9</v>
      </c>
      <c r="V19" s="45">
        <v>15</v>
      </c>
      <c r="W19" s="101">
        <v>140.4</v>
      </c>
      <c r="X19" s="103">
        <v>114.3</v>
      </c>
      <c r="Y19" s="45">
        <v>6</v>
      </c>
      <c r="Z19" s="93">
        <v>73.3</v>
      </c>
      <c r="AA19" s="94">
        <v>102.4</v>
      </c>
      <c r="AB19" s="45">
        <v>23</v>
      </c>
      <c r="AC19" s="97">
        <v>2433.3</v>
      </c>
      <c r="AD19" s="94">
        <v>108.6</v>
      </c>
      <c r="AE19" s="45">
        <v>10</v>
      </c>
      <c r="AF19" s="74">
        <v>88.919</v>
      </c>
      <c r="AG19" s="75">
        <v>111.90832777477127</v>
      </c>
      <c r="AH19" s="45">
        <v>3</v>
      </c>
      <c r="AI19" s="118">
        <v>-586.132</v>
      </c>
      <c r="AJ19" s="171">
        <v>-20.574</v>
      </c>
      <c r="AK19" s="159">
        <f t="shared" si="0"/>
        <v>-565.558</v>
      </c>
      <c r="AL19" s="57" t="s">
        <v>19</v>
      </c>
      <c r="AM19" s="93">
        <v>26.8</v>
      </c>
      <c r="AN19" s="58">
        <v>114.2</v>
      </c>
      <c r="AO19" s="59">
        <v>16</v>
      </c>
      <c r="AP19" s="93">
        <v>613</v>
      </c>
      <c r="AQ19" s="58" t="s">
        <v>130</v>
      </c>
      <c r="AR19" s="59">
        <v>39</v>
      </c>
      <c r="AS19" s="71">
        <v>0.318</v>
      </c>
      <c r="AT19" s="80">
        <v>0.35700000000000004</v>
      </c>
      <c r="AU19" s="97">
        <v>19183</v>
      </c>
      <c r="AV19" s="94">
        <v>118.9</v>
      </c>
      <c r="AW19" s="59">
        <v>1</v>
      </c>
      <c r="AX19" s="71">
        <f t="shared" si="1"/>
        <v>0.7271796815769522</v>
      </c>
      <c r="AY19" s="80">
        <v>0.7008068714211348</v>
      </c>
      <c r="AZ19" s="76">
        <v>476</v>
      </c>
      <c r="BA19" s="75">
        <v>94.8</v>
      </c>
      <c r="BB19" s="45">
        <v>29</v>
      </c>
      <c r="BC19" s="71">
        <v>0.009000000000000001</v>
      </c>
      <c r="BD19" s="81">
        <v>0.009139070436381512</v>
      </c>
    </row>
    <row r="20" spans="1:56" s="9" customFormat="1" ht="13.5" customHeight="1">
      <c r="A20" s="10">
        <v>15</v>
      </c>
      <c r="B20" s="11" t="s">
        <v>77</v>
      </c>
      <c r="C20" s="38">
        <v>5</v>
      </c>
      <c r="D20" s="49">
        <f>(G20+J20+M20+P20+S20+V20+Y20+AB20+AE20+AH20+AO20+AR20+AW20+BB20)/12</f>
        <v>17.166666666666668</v>
      </c>
      <c r="E20" s="99" t="s">
        <v>19</v>
      </c>
      <c r="F20" s="94" t="s">
        <v>94</v>
      </c>
      <c r="G20" s="41"/>
      <c r="H20" s="93">
        <v>482.5</v>
      </c>
      <c r="I20" s="94" t="s">
        <v>101</v>
      </c>
      <c r="J20" s="41">
        <v>1</v>
      </c>
      <c r="K20" s="93">
        <v>44.7</v>
      </c>
      <c r="L20" s="94">
        <v>102.5</v>
      </c>
      <c r="M20" s="41">
        <v>25</v>
      </c>
      <c r="N20" s="156">
        <v>2204.327</v>
      </c>
      <c r="O20" s="68">
        <v>90.7</v>
      </c>
      <c r="P20" s="41">
        <v>39</v>
      </c>
      <c r="Q20" s="101">
        <v>90.7</v>
      </c>
      <c r="R20" s="103">
        <v>106.2</v>
      </c>
      <c r="S20" s="45">
        <v>24</v>
      </c>
      <c r="T20" s="101">
        <v>13.9</v>
      </c>
      <c r="U20" s="103">
        <v>160.1</v>
      </c>
      <c r="V20" s="45">
        <v>3</v>
      </c>
      <c r="W20" s="101">
        <v>46</v>
      </c>
      <c r="X20" s="103">
        <v>109.7</v>
      </c>
      <c r="Y20" s="45">
        <v>12</v>
      </c>
      <c r="Z20" s="93">
        <v>54.2</v>
      </c>
      <c r="AA20" s="94">
        <v>106.8</v>
      </c>
      <c r="AB20" s="45">
        <v>7</v>
      </c>
      <c r="AC20" s="93">
        <v>657.1</v>
      </c>
      <c r="AD20" s="94">
        <v>103.8</v>
      </c>
      <c r="AE20" s="45">
        <v>19</v>
      </c>
      <c r="AF20" s="74" t="s">
        <v>19</v>
      </c>
      <c r="AG20" s="75" t="s">
        <v>19</v>
      </c>
      <c r="AH20" s="45"/>
      <c r="AI20" s="60">
        <v>279.022</v>
      </c>
      <c r="AJ20" s="171">
        <v>616.585</v>
      </c>
      <c r="AK20" s="159">
        <f t="shared" si="0"/>
        <v>-337.56300000000005</v>
      </c>
      <c r="AL20" s="57">
        <f>AI20/AJ20*100</f>
        <v>45.25280374968577</v>
      </c>
      <c r="AM20" s="93">
        <v>294.9</v>
      </c>
      <c r="AN20" s="58">
        <v>46.4</v>
      </c>
      <c r="AO20" s="59">
        <v>40</v>
      </c>
      <c r="AP20" s="93">
        <v>15.9</v>
      </c>
      <c r="AQ20" s="58">
        <v>86.8</v>
      </c>
      <c r="AR20" s="59">
        <v>7</v>
      </c>
      <c r="AS20" s="71">
        <v>0.222</v>
      </c>
      <c r="AT20" s="80">
        <v>0.14300000000000002</v>
      </c>
      <c r="AU20" s="97">
        <v>17882</v>
      </c>
      <c r="AV20" s="94">
        <v>114.9</v>
      </c>
      <c r="AW20" s="59">
        <v>10</v>
      </c>
      <c r="AX20" s="184">
        <f t="shared" si="1"/>
        <v>0.6778620166793025</v>
      </c>
      <c r="AY20" s="80">
        <v>0.6753860836369946</v>
      </c>
      <c r="AZ20" s="76">
        <v>191</v>
      </c>
      <c r="BA20" s="75">
        <v>84.1</v>
      </c>
      <c r="BB20" s="45">
        <v>19</v>
      </c>
      <c r="BC20" s="71">
        <v>0.011000000000000001</v>
      </c>
      <c r="BD20" s="81">
        <v>0.013011578585349076</v>
      </c>
    </row>
    <row r="21" spans="1:56" s="9" customFormat="1" ht="13.5" customHeight="1">
      <c r="A21" s="10">
        <v>16</v>
      </c>
      <c r="B21" s="11" t="s">
        <v>78</v>
      </c>
      <c r="C21" s="38">
        <v>15</v>
      </c>
      <c r="D21" s="49">
        <f>(G21+J21+M21+P21+S21+V21+Y21+AB21+AE21+AH21+AO21+AR21+AW21+BB21)/14</f>
        <v>19.714285714285715</v>
      </c>
      <c r="E21" s="99">
        <v>348.3</v>
      </c>
      <c r="F21" s="94">
        <v>100.5</v>
      </c>
      <c r="G21" s="41">
        <v>10</v>
      </c>
      <c r="H21" s="97">
        <v>12276.8</v>
      </c>
      <c r="I21" s="94">
        <v>87.3</v>
      </c>
      <c r="J21" s="41">
        <v>40</v>
      </c>
      <c r="K21" s="93">
        <v>688.4</v>
      </c>
      <c r="L21" s="94">
        <v>117.9</v>
      </c>
      <c r="M21" s="41">
        <v>4</v>
      </c>
      <c r="N21" s="67">
        <v>953.598</v>
      </c>
      <c r="O21" s="68">
        <v>123.5</v>
      </c>
      <c r="P21" s="41">
        <v>8</v>
      </c>
      <c r="Q21" s="155">
        <v>2394.3</v>
      </c>
      <c r="R21" s="103">
        <v>107.7</v>
      </c>
      <c r="S21" s="45">
        <v>22</v>
      </c>
      <c r="T21" s="101">
        <v>90.104</v>
      </c>
      <c r="U21" s="103">
        <v>131</v>
      </c>
      <c r="V21" s="45">
        <v>7</v>
      </c>
      <c r="W21" s="101">
        <v>361.4</v>
      </c>
      <c r="X21" s="103">
        <v>139.9</v>
      </c>
      <c r="Y21" s="45">
        <v>3</v>
      </c>
      <c r="Z21" s="93">
        <v>119.6</v>
      </c>
      <c r="AA21" s="94">
        <v>98.5</v>
      </c>
      <c r="AB21" s="45">
        <v>33</v>
      </c>
      <c r="AC21" s="97">
        <v>3329.3</v>
      </c>
      <c r="AD21" s="94">
        <v>109</v>
      </c>
      <c r="AE21" s="45">
        <v>9</v>
      </c>
      <c r="AF21" s="74">
        <v>18.717</v>
      </c>
      <c r="AG21" s="75">
        <v>91.95283714075165</v>
      </c>
      <c r="AH21" s="45">
        <v>14</v>
      </c>
      <c r="AI21" s="118">
        <v>-598.667</v>
      </c>
      <c r="AJ21" s="172">
        <v>1658.12</v>
      </c>
      <c r="AK21" s="160">
        <f t="shared" si="0"/>
        <v>-2256.787</v>
      </c>
      <c r="AL21" s="57" t="s">
        <v>19</v>
      </c>
      <c r="AM21" s="93">
        <v>262.4</v>
      </c>
      <c r="AN21" s="58">
        <v>15</v>
      </c>
      <c r="AO21" s="59">
        <v>44</v>
      </c>
      <c r="AP21" s="93">
        <v>861</v>
      </c>
      <c r="AQ21" s="58" t="s">
        <v>134</v>
      </c>
      <c r="AR21" s="59">
        <v>37</v>
      </c>
      <c r="AS21" s="71">
        <v>0.366</v>
      </c>
      <c r="AT21" s="80">
        <v>0.29</v>
      </c>
      <c r="AU21" s="97">
        <v>22380</v>
      </c>
      <c r="AV21" s="94">
        <v>111.5</v>
      </c>
      <c r="AW21" s="59">
        <v>25</v>
      </c>
      <c r="AX21" s="84">
        <f t="shared" si="1"/>
        <v>0.8483699772554966</v>
      </c>
      <c r="AY21" s="80">
        <v>0.8693388859968766</v>
      </c>
      <c r="AZ21" s="76">
        <v>472</v>
      </c>
      <c r="BA21" s="75">
        <v>86.4</v>
      </c>
      <c r="BB21" s="45">
        <v>20</v>
      </c>
      <c r="BC21" s="71">
        <v>0.008</v>
      </c>
      <c r="BD21" s="81">
        <v>0.009249220761620816</v>
      </c>
    </row>
    <row r="22" spans="1:56" s="9" customFormat="1" ht="13.5" customHeight="1">
      <c r="A22" s="10">
        <v>17</v>
      </c>
      <c r="B22" s="11" t="s">
        <v>79</v>
      </c>
      <c r="C22" s="38">
        <v>17</v>
      </c>
      <c r="D22" s="49">
        <f>(G22+J22+M22+P22+S22+V22+Y22+AB22+AE22+AH22+AO22+AR22+AW22+BB22)/12</f>
        <v>20.25</v>
      </c>
      <c r="E22" s="99" t="s">
        <v>19</v>
      </c>
      <c r="F22" s="94" t="s">
        <v>94</v>
      </c>
      <c r="G22" s="41"/>
      <c r="H22" s="97">
        <v>2118.1</v>
      </c>
      <c r="I22" s="94">
        <v>105.2</v>
      </c>
      <c r="J22" s="41">
        <v>21</v>
      </c>
      <c r="K22" s="93">
        <v>8.7</v>
      </c>
      <c r="L22" s="94">
        <v>88.6</v>
      </c>
      <c r="M22" s="41">
        <v>41</v>
      </c>
      <c r="N22" s="156">
        <v>3186.753</v>
      </c>
      <c r="O22" s="68">
        <v>109.8</v>
      </c>
      <c r="P22" s="41">
        <v>21</v>
      </c>
      <c r="Q22" s="101">
        <v>102.3</v>
      </c>
      <c r="R22" s="103">
        <v>160.3</v>
      </c>
      <c r="S22" s="45">
        <v>11</v>
      </c>
      <c r="T22" s="101">
        <v>15.717</v>
      </c>
      <c r="U22" s="103">
        <v>108.9</v>
      </c>
      <c r="V22" s="45">
        <v>14</v>
      </c>
      <c r="W22" s="101">
        <v>132.6</v>
      </c>
      <c r="X22" s="103">
        <v>89.9</v>
      </c>
      <c r="Y22" s="45">
        <v>29</v>
      </c>
      <c r="Z22" s="93">
        <v>71.6</v>
      </c>
      <c r="AA22" s="94">
        <v>105.6</v>
      </c>
      <c r="AB22" s="45">
        <v>11</v>
      </c>
      <c r="AC22" s="97">
        <v>1164.1</v>
      </c>
      <c r="AD22" s="94">
        <v>96.7</v>
      </c>
      <c r="AE22" s="45">
        <v>37</v>
      </c>
      <c r="AF22" s="74" t="s">
        <v>19</v>
      </c>
      <c r="AG22" s="75" t="s">
        <v>19</v>
      </c>
      <c r="AH22" s="45"/>
      <c r="AI22" s="60">
        <v>769.724</v>
      </c>
      <c r="AJ22" s="171">
        <v>695.006</v>
      </c>
      <c r="AK22" s="159">
        <f t="shared" si="0"/>
        <v>74.71800000000007</v>
      </c>
      <c r="AL22" s="57">
        <f aca="true" t="shared" si="2" ref="AL22:AL31">AI22/AJ22*100</f>
        <v>110.75069855512041</v>
      </c>
      <c r="AM22" s="93">
        <v>779.7</v>
      </c>
      <c r="AN22" s="58">
        <v>109.6</v>
      </c>
      <c r="AO22" s="59">
        <v>18</v>
      </c>
      <c r="AP22" s="101">
        <v>10</v>
      </c>
      <c r="AQ22" s="58">
        <v>61</v>
      </c>
      <c r="AR22" s="59">
        <v>5</v>
      </c>
      <c r="AS22" s="71">
        <v>0.11800000000000001</v>
      </c>
      <c r="AT22" s="80">
        <v>0.063</v>
      </c>
      <c r="AU22" s="97">
        <v>19641</v>
      </c>
      <c r="AV22" s="94">
        <v>112.7</v>
      </c>
      <c r="AW22" s="59">
        <v>20</v>
      </c>
      <c r="AX22" s="84">
        <f t="shared" si="1"/>
        <v>0.7445413191811979</v>
      </c>
      <c r="AY22" s="80">
        <v>0.7561166059344092</v>
      </c>
      <c r="AZ22" s="76">
        <v>204</v>
      </c>
      <c r="BA22" s="75">
        <v>79.7</v>
      </c>
      <c r="BB22" s="45">
        <v>15</v>
      </c>
      <c r="BC22" s="71">
        <v>0.006999999999999999</v>
      </c>
      <c r="BD22" s="81">
        <v>0.008768624764514472</v>
      </c>
    </row>
    <row r="23" spans="1:56" s="9" customFormat="1" ht="13.5" customHeight="1">
      <c r="A23" s="10">
        <v>18</v>
      </c>
      <c r="B23" s="11" t="s">
        <v>80</v>
      </c>
      <c r="C23" s="38">
        <v>35</v>
      </c>
      <c r="D23" s="49">
        <f>(G23+J23+M23+P23+S23+V23+Y23+AB23+AE23+AH23+AO23+AR23+AW23+BB23)/12</f>
        <v>24.5</v>
      </c>
      <c r="E23" s="99" t="s">
        <v>19</v>
      </c>
      <c r="F23" s="94" t="s">
        <v>94</v>
      </c>
      <c r="G23" s="41"/>
      <c r="H23" s="97">
        <v>9157</v>
      </c>
      <c r="I23" s="94">
        <v>97.2</v>
      </c>
      <c r="J23" s="41">
        <v>30</v>
      </c>
      <c r="K23" s="93">
        <v>127.5</v>
      </c>
      <c r="L23" s="94">
        <v>99.4</v>
      </c>
      <c r="M23" s="41">
        <v>30</v>
      </c>
      <c r="N23" s="156">
        <v>2851.72</v>
      </c>
      <c r="O23" s="68">
        <v>122.3</v>
      </c>
      <c r="P23" s="41">
        <v>12</v>
      </c>
      <c r="Q23" s="101">
        <v>608.3</v>
      </c>
      <c r="R23" s="103">
        <v>16.4</v>
      </c>
      <c r="S23" s="45">
        <v>43</v>
      </c>
      <c r="T23" s="101">
        <v>26.987</v>
      </c>
      <c r="U23" s="103">
        <v>106.9</v>
      </c>
      <c r="V23" s="45">
        <v>15</v>
      </c>
      <c r="W23" s="101">
        <v>207.2</v>
      </c>
      <c r="X23" s="103">
        <v>101.5</v>
      </c>
      <c r="Y23" s="45">
        <v>22</v>
      </c>
      <c r="Z23" s="93">
        <v>63.5</v>
      </c>
      <c r="AA23" s="94">
        <v>106.5</v>
      </c>
      <c r="AB23" s="45">
        <v>8</v>
      </c>
      <c r="AC23" s="97">
        <v>2251.8</v>
      </c>
      <c r="AD23" s="94">
        <v>101.7</v>
      </c>
      <c r="AE23" s="45">
        <v>26</v>
      </c>
      <c r="AF23" s="74" t="s">
        <v>19</v>
      </c>
      <c r="AG23" s="75" t="s">
        <v>19</v>
      </c>
      <c r="AH23" s="45"/>
      <c r="AI23" s="61">
        <v>2453.847</v>
      </c>
      <c r="AJ23" s="172">
        <v>2060.103</v>
      </c>
      <c r="AK23" s="159">
        <f t="shared" si="0"/>
        <v>393.74400000000014</v>
      </c>
      <c r="AL23" s="57">
        <f t="shared" si="2"/>
        <v>119.1128307662287</v>
      </c>
      <c r="AM23" s="97">
        <v>2459.8</v>
      </c>
      <c r="AN23" s="58">
        <v>119.2</v>
      </c>
      <c r="AO23" s="59">
        <v>13</v>
      </c>
      <c r="AP23" s="93">
        <v>6</v>
      </c>
      <c r="AQ23" s="58">
        <v>195.1</v>
      </c>
      <c r="AR23" s="59">
        <v>27</v>
      </c>
      <c r="AS23" s="71">
        <v>0.133</v>
      </c>
      <c r="AT23" s="80">
        <v>0.1</v>
      </c>
      <c r="AU23" s="97">
        <v>22437</v>
      </c>
      <c r="AV23" s="94">
        <v>106.8</v>
      </c>
      <c r="AW23" s="59">
        <v>38</v>
      </c>
      <c r="AX23" s="84">
        <f t="shared" si="1"/>
        <v>0.8505307050796057</v>
      </c>
      <c r="AY23" s="80">
        <v>0.9109838625715773</v>
      </c>
      <c r="AZ23" s="76">
        <v>328</v>
      </c>
      <c r="BA23" s="75">
        <v>95.1</v>
      </c>
      <c r="BB23" s="45">
        <v>30</v>
      </c>
      <c r="BC23" s="71">
        <v>0.01</v>
      </c>
      <c r="BD23" s="81">
        <v>0.010217681030653044</v>
      </c>
    </row>
    <row r="24" spans="1:56" s="9" customFormat="1" ht="13.5" customHeight="1">
      <c r="A24" s="10">
        <v>19</v>
      </c>
      <c r="B24" s="11" t="s">
        <v>81</v>
      </c>
      <c r="C24" s="38">
        <v>41</v>
      </c>
      <c r="D24" s="49">
        <f>(G24+J24+M24+P24+S24+V24+Y24+AB24+AE24+AH24+AO24+AR24+AW24+BB24)/13</f>
        <v>29.923076923076923</v>
      </c>
      <c r="E24" s="99">
        <v>244</v>
      </c>
      <c r="F24" s="94">
        <v>86</v>
      </c>
      <c r="G24" s="41">
        <v>14</v>
      </c>
      <c r="H24" s="97">
        <v>7571.3</v>
      </c>
      <c r="I24" s="94">
        <v>108</v>
      </c>
      <c r="J24" s="41">
        <v>17</v>
      </c>
      <c r="K24" s="93">
        <v>507.5</v>
      </c>
      <c r="L24" s="94">
        <v>107.2</v>
      </c>
      <c r="M24" s="41">
        <v>15</v>
      </c>
      <c r="N24" s="156">
        <v>3387.052</v>
      </c>
      <c r="O24" s="68">
        <v>94.8</v>
      </c>
      <c r="P24" s="41">
        <v>35</v>
      </c>
      <c r="Q24" s="155">
        <v>2586.7</v>
      </c>
      <c r="R24" s="103">
        <v>54.9</v>
      </c>
      <c r="S24" s="45">
        <v>38</v>
      </c>
      <c r="T24" s="101">
        <v>22.897</v>
      </c>
      <c r="U24" s="103">
        <v>72</v>
      </c>
      <c r="V24" s="45">
        <v>39</v>
      </c>
      <c r="W24" s="101">
        <v>60.9</v>
      </c>
      <c r="X24" s="103">
        <v>93</v>
      </c>
      <c r="Y24" s="45">
        <v>27</v>
      </c>
      <c r="Z24" s="93">
        <v>109.4</v>
      </c>
      <c r="AA24" s="94">
        <v>102.4</v>
      </c>
      <c r="AB24" s="45">
        <v>23</v>
      </c>
      <c r="AC24" s="97">
        <v>1873.5</v>
      </c>
      <c r="AD24" s="94">
        <v>99.8</v>
      </c>
      <c r="AE24" s="45">
        <v>30</v>
      </c>
      <c r="AF24" s="74" t="s">
        <v>19</v>
      </c>
      <c r="AG24" s="75" t="s">
        <v>19</v>
      </c>
      <c r="AH24" s="45"/>
      <c r="AI24" s="60">
        <v>573.453</v>
      </c>
      <c r="AJ24" s="171">
        <v>932.479</v>
      </c>
      <c r="AK24" s="159">
        <f t="shared" si="0"/>
        <v>-359.02600000000007</v>
      </c>
      <c r="AL24" s="57">
        <f t="shared" si="2"/>
        <v>61.4976852025622</v>
      </c>
      <c r="AM24" s="93">
        <v>783.8</v>
      </c>
      <c r="AN24" s="58">
        <v>82.2</v>
      </c>
      <c r="AO24" s="59">
        <v>33</v>
      </c>
      <c r="AP24" s="93">
        <v>210.3</v>
      </c>
      <c r="AQ24" s="58" t="s">
        <v>131</v>
      </c>
      <c r="AR24" s="59">
        <v>38</v>
      </c>
      <c r="AS24" s="71">
        <v>0.235</v>
      </c>
      <c r="AT24" s="80">
        <v>0.20600000000000002</v>
      </c>
      <c r="AU24" s="97">
        <v>20026</v>
      </c>
      <c r="AV24" s="94">
        <v>108</v>
      </c>
      <c r="AW24" s="59">
        <v>36</v>
      </c>
      <c r="AX24" s="84">
        <f t="shared" si="1"/>
        <v>0.7591357088703563</v>
      </c>
      <c r="AY24" s="80">
        <v>0.7964167968072184</v>
      </c>
      <c r="AZ24" s="76">
        <v>692</v>
      </c>
      <c r="BA24" s="75">
        <v>112.3</v>
      </c>
      <c r="BB24" s="45">
        <v>44</v>
      </c>
      <c r="BC24" s="71">
        <v>0.012</v>
      </c>
      <c r="BD24" s="81">
        <v>0.010735822092091046</v>
      </c>
    </row>
    <row r="25" spans="1:56" s="9" customFormat="1" ht="13.5" customHeight="1">
      <c r="A25" s="10">
        <v>20</v>
      </c>
      <c r="B25" s="11" t="s">
        <v>47</v>
      </c>
      <c r="C25" s="38">
        <v>34</v>
      </c>
      <c r="D25" s="49">
        <f>(G25+J25+M25+P25+S25+V25+Y25+AB25+AE25+AH25+AO25+AR25+AW25+BB25)/12</f>
        <v>23.583333333333332</v>
      </c>
      <c r="E25" s="99" t="s">
        <v>19</v>
      </c>
      <c r="F25" s="94" t="s">
        <v>94</v>
      </c>
      <c r="G25" s="41"/>
      <c r="H25" s="97">
        <v>9617.3</v>
      </c>
      <c r="I25" s="94">
        <v>107</v>
      </c>
      <c r="J25" s="41">
        <v>19</v>
      </c>
      <c r="K25" s="93">
        <v>194.7</v>
      </c>
      <c r="L25" s="94">
        <v>100.6</v>
      </c>
      <c r="M25" s="41">
        <v>28</v>
      </c>
      <c r="N25" s="156">
        <v>3515.909</v>
      </c>
      <c r="O25" s="68">
        <v>144.9</v>
      </c>
      <c r="P25" s="41">
        <v>3</v>
      </c>
      <c r="Q25" s="155">
        <v>2582.6</v>
      </c>
      <c r="R25" s="103">
        <v>189.3</v>
      </c>
      <c r="S25" s="45">
        <v>9</v>
      </c>
      <c r="T25" s="101">
        <v>103.247</v>
      </c>
      <c r="U25" s="103">
        <v>102.5</v>
      </c>
      <c r="V25" s="45">
        <v>20</v>
      </c>
      <c r="W25" s="101">
        <v>92.3</v>
      </c>
      <c r="X25" s="103">
        <v>83.7</v>
      </c>
      <c r="Y25" s="45">
        <v>33</v>
      </c>
      <c r="Z25" s="93">
        <v>265.7</v>
      </c>
      <c r="AA25" s="94">
        <v>94.1</v>
      </c>
      <c r="AB25" s="45">
        <v>39</v>
      </c>
      <c r="AC25" s="97">
        <v>3165</v>
      </c>
      <c r="AD25" s="94">
        <v>99.4</v>
      </c>
      <c r="AE25" s="45">
        <v>31</v>
      </c>
      <c r="AF25" s="74" t="s">
        <v>19</v>
      </c>
      <c r="AG25" s="75" t="s">
        <v>19</v>
      </c>
      <c r="AH25" s="45"/>
      <c r="AI25" s="60">
        <v>823.757</v>
      </c>
      <c r="AJ25" s="171">
        <v>872.459</v>
      </c>
      <c r="AK25" s="159">
        <f t="shared" si="0"/>
        <v>-48.702</v>
      </c>
      <c r="AL25" s="57">
        <f t="shared" si="2"/>
        <v>94.41784656929437</v>
      </c>
      <c r="AM25" s="97">
        <v>1190.1</v>
      </c>
      <c r="AN25" s="58">
        <v>105.9</v>
      </c>
      <c r="AO25" s="59">
        <v>22</v>
      </c>
      <c r="AP25" s="93">
        <v>366.3</v>
      </c>
      <c r="AQ25" s="58">
        <v>146</v>
      </c>
      <c r="AR25" s="59">
        <v>20</v>
      </c>
      <c r="AS25" s="71">
        <v>0.37</v>
      </c>
      <c r="AT25" s="80">
        <v>0.21899999999999997</v>
      </c>
      <c r="AU25" s="97">
        <v>22671</v>
      </c>
      <c r="AV25" s="94">
        <v>113.4</v>
      </c>
      <c r="AW25" s="59">
        <v>16</v>
      </c>
      <c r="AX25" s="84">
        <f t="shared" si="1"/>
        <v>0.8594010614101593</v>
      </c>
      <c r="AY25" s="80">
        <v>0.8673000173520736</v>
      </c>
      <c r="AZ25" s="76">
        <v>593</v>
      </c>
      <c r="BA25" s="75">
        <v>110</v>
      </c>
      <c r="BB25" s="45">
        <v>43</v>
      </c>
      <c r="BC25" s="71">
        <v>0.008</v>
      </c>
      <c r="BD25" s="81">
        <v>0.007296009529481834</v>
      </c>
    </row>
    <row r="26" spans="1:56" s="9" customFormat="1" ht="13.5" customHeight="1">
      <c r="A26" s="10">
        <v>21</v>
      </c>
      <c r="B26" s="11" t="s">
        <v>48</v>
      </c>
      <c r="C26" s="38">
        <v>37</v>
      </c>
      <c r="D26" s="49">
        <f>(G26+J26+M26+P26+S26+V26+Y26+AB26+AE26+AH26+AO26+AR26+AW26+BB26)/13</f>
        <v>24.846153846153847</v>
      </c>
      <c r="E26" s="99" t="s">
        <v>19</v>
      </c>
      <c r="F26" s="94" t="s">
        <v>94</v>
      </c>
      <c r="G26" s="41"/>
      <c r="H26" s="97">
        <v>2608.2</v>
      </c>
      <c r="I26" s="94">
        <v>103.5</v>
      </c>
      <c r="J26" s="41">
        <v>23</v>
      </c>
      <c r="K26" s="97">
        <v>1321.6</v>
      </c>
      <c r="L26" s="94">
        <v>97.6</v>
      </c>
      <c r="M26" s="41">
        <v>32</v>
      </c>
      <c r="N26" s="156">
        <v>1923.797</v>
      </c>
      <c r="O26" s="68">
        <v>96.7</v>
      </c>
      <c r="P26" s="41">
        <v>32</v>
      </c>
      <c r="Q26" s="101">
        <v>79.7</v>
      </c>
      <c r="R26" s="103">
        <v>70.1</v>
      </c>
      <c r="S26" s="45">
        <v>37</v>
      </c>
      <c r="T26" s="101">
        <v>47.399</v>
      </c>
      <c r="U26" s="103">
        <v>103.8</v>
      </c>
      <c r="V26" s="45">
        <v>19</v>
      </c>
      <c r="W26" s="155">
        <v>1804.3</v>
      </c>
      <c r="X26" s="103">
        <v>103.5</v>
      </c>
      <c r="Y26" s="45">
        <v>18</v>
      </c>
      <c r="Z26" s="93">
        <v>398.7</v>
      </c>
      <c r="AA26" s="94">
        <v>97.9</v>
      </c>
      <c r="AB26" s="45">
        <v>35</v>
      </c>
      <c r="AC26" s="97">
        <v>4099.9</v>
      </c>
      <c r="AD26" s="94">
        <v>100.7</v>
      </c>
      <c r="AE26" s="45">
        <v>29</v>
      </c>
      <c r="AF26" s="74">
        <v>208.84</v>
      </c>
      <c r="AG26" s="75">
        <v>93.54074379313897</v>
      </c>
      <c r="AH26" s="45">
        <v>12</v>
      </c>
      <c r="AI26" s="178">
        <v>197.163</v>
      </c>
      <c r="AJ26" s="171">
        <v>523.416</v>
      </c>
      <c r="AK26" s="159">
        <f t="shared" si="0"/>
        <v>-326.25300000000004</v>
      </c>
      <c r="AL26" s="57">
        <f t="shared" si="2"/>
        <v>37.66850841395754</v>
      </c>
      <c r="AM26" s="93">
        <v>342.5</v>
      </c>
      <c r="AN26" s="58">
        <v>53.8</v>
      </c>
      <c r="AO26" s="59">
        <v>39</v>
      </c>
      <c r="AP26" s="93">
        <v>145.4</v>
      </c>
      <c r="AQ26" s="58">
        <v>128.5</v>
      </c>
      <c r="AR26" s="59">
        <v>19</v>
      </c>
      <c r="AS26" s="71">
        <v>0.255</v>
      </c>
      <c r="AT26" s="80">
        <v>0.325</v>
      </c>
      <c r="AU26" s="97">
        <v>18701</v>
      </c>
      <c r="AV26" s="94">
        <v>114.5</v>
      </c>
      <c r="AW26" s="59">
        <v>11</v>
      </c>
      <c r="AX26" s="84">
        <f t="shared" si="1"/>
        <v>0.7089082638362396</v>
      </c>
      <c r="AY26" s="80">
        <v>0.708962346000347</v>
      </c>
      <c r="AZ26" s="76">
        <v>696</v>
      </c>
      <c r="BA26" s="75">
        <v>83.3</v>
      </c>
      <c r="BB26" s="45">
        <v>17</v>
      </c>
      <c r="BC26" s="71">
        <v>0.009000000000000001</v>
      </c>
      <c r="BD26" s="81">
        <v>0.010265730143916695</v>
      </c>
    </row>
    <row r="27" spans="1:56" s="9" customFormat="1" ht="13.5" customHeight="1">
      <c r="A27" s="10">
        <v>22</v>
      </c>
      <c r="B27" s="11" t="s">
        <v>49</v>
      </c>
      <c r="C27" s="38">
        <v>33</v>
      </c>
      <c r="D27" s="49">
        <f>(G27+J27+M27+P27+S27+V27+Y27+AB27+AE27+AH27+AO27+AR27+AW27+BB27)/12</f>
        <v>23.5</v>
      </c>
      <c r="E27" s="99" t="s">
        <v>19</v>
      </c>
      <c r="F27" s="94" t="s">
        <v>94</v>
      </c>
      <c r="G27" s="41"/>
      <c r="H27" s="97">
        <v>3848.4</v>
      </c>
      <c r="I27" s="94">
        <v>85.4</v>
      </c>
      <c r="J27" s="41">
        <v>41</v>
      </c>
      <c r="K27" s="93">
        <v>952.2</v>
      </c>
      <c r="L27" s="94">
        <v>106.1</v>
      </c>
      <c r="M27" s="41">
        <v>19</v>
      </c>
      <c r="N27" s="156">
        <v>1043.136</v>
      </c>
      <c r="O27" s="68">
        <v>96.2</v>
      </c>
      <c r="P27" s="41">
        <v>33</v>
      </c>
      <c r="Q27" s="101">
        <v>913.3</v>
      </c>
      <c r="R27" s="103">
        <v>181.3</v>
      </c>
      <c r="S27" s="45">
        <v>10</v>
      </c>
      <c r="T27" s="101">
        <v>27.812</v>
      </c>
      <c r="U27" s="103">
        <v>96.5</v>
      </c>
      <c r="V27" s="45">
        <v>29</v>
      </c>
      <c r="W27" s="155">
        <v>3402.6</v>
      </c>
      <c r="X27" s="103">
        <v>128.2</v>
      </c>
      <c r="Y27" s="45">
        <v>5</v>
      </c>
      <c r="Z27" s="93">
        <v>258.5</v>
      </c>
      <c r="AA27" s="94">
        <v>97.8</v>
      </c>
      <c r="AB27" s="45">
        <v>36</v>
      </c>
      <c r="AC27" s="97">
        <v>4273.7</v>
      </c>
      <c r="AD27" s="94">
        <v>116.6</v>
      </c>
      <c r="AE27" s="45">
        <v>2</v>
      </c>
      <c r="AF27" s="74" t="s">
        <v>19</v>
      </c>
      <c r="AG27" s="75" t="s">
        <v>19</v>
      </c>
      <c r="AH27" s="45"/>
      <c r="AI27" s="60">
        <v>982.051</v>
      </c>
      <c r="AJ27" s="171">
        <v>691.918</v>
      </c>
      <c r="AK27" s="159">
        <f t="shared" si="0"/>
        <v>290.13300000000004</v>
      </c>
      <c r="AL27" s="57">
        <f t="shared" si="2"/>
        <v>141.9317028896488</v>
      </c>
      <c r="AM27" s="97">
        <v>1030.9</v>
      </c>
      <c r="AN27" s="58">
        <v>143.4</v>
      </c>
      <c r="AO27" s="59">
        <v>6</v>
      </c>
      <c r="AP27" s="93">
        <v>48.9</v>
      </c>
      <c r="AQ27" s="58">
        <v>181.7</v>
      </c>
      <c r="AR27" s="59">
        <v>23</v>
      </c>
      <c r="AS27" s="71">
        <v>0.158</v>
      </c>
      <c r="AT27" s="80">
        <v>0.081</v>
      </c>
      <c r="AU27" s="97">
        <v>21608</v>
      </c>
      <c r="AV27" s="94">
        <v>107.7</v>
      </c>
      <c r="AW27" s="59">
        <v>37</v>
      </c>
      <c r="AX27" s="84">
        <f t="shared" si="1"/>
        <v>0.8191053828658075</v>
      </c>
      <c r="AY27" s="80">
        <v>0.8674301579038695</v>
      </c>
      <c r="AZ27" s="76">
        <v>493</v>
      </c>
      <c r="BA27" s="75">
        <v>106.7</v>
      </c>
      <c r="BB27" s="45">
        <v>41</v>
      </c>
      <c r="BC27" s="71">
        <v>0.006999999999999999</v>
      </c>
      <c r="BD27" s="81">
        <v>0.006677362008411743</v>
      </c>
    </row>
    <row r="28" spans="1:56" s="9" customFormat="1" ht="13.5" customHeight="1">
      <c r="A28" s="10">
        <v>23</v>
      </c>
      <c r="B28" s="11" t="s">
        <v>50</v>
      </c>
      <c r="C28" s="38">
        <v>3</v>
      </c>
      <c r="D28" s="49">
        <f>(G28+J28+M28+P28+S28+V28+Y28+AB28+AE28+AH28+AO28+AR28+AW28+BB28)/10</f>
        <v>16.9</v>
      </c>
      <c r="E28" s="99" t="s">
        <v>19</v>
      </c>
      <c r="F28" s="94" t="s">
        <v>94</v>
      </c>
      <c r="G28" s="41"/>
      <c r="H28" s="93">
        <v>977.9</v>
      </c>
      <c r="I28" s="94">
        <v>77</v>
      </c>
      <c r="J28" s="41">
        <v>44</v>
      </c>
      <c r="K28" s="93">
        <v>4.3</v>
      </c>
      <c r="L28" s="94" t="s">
        <v>126</v>
      </c>
      <c r="M28" s="41">
        <v>1</v>
      </c>
      <c r="N28" s="156">
        <v>2415.777</v>
      </c>
      <c r="O28" s="68">
        <v>97.2</v>
      </c>
      <c r="P28" s="41">
        <v>31</v>
      </c>
      <c r="Q28" s="101">
        <v>199.8</v>
      </c>
      <c r="R28" s="103">
        <v>106.8</v>
      </c>
      <c r="S28" s="45">
        <v>23</v>
      </c>
      <c r="T28" s="101">
        <v>12.062</v>
      </c>
      <c r="U28" s="103">
        <v>109.7</v>
      </c>
      <c r="V28" s="45">
        <v>13</v>
      </c>
      <c r="W28" s="102" t="s">
        <v>19</v>
      </c>
      <c r="X28" s="103" t="s">
        <v>19</v>
      </c>
      <c r="Y28" s="45"/>
      <c r="Z28" s="93">
        <v>63.3</v>
      </c>
      <c r="AA28" s="94">
        <v>104</v>
      </c>
      <c r="AB28" s="45">
        <v>16</v>
      </c>
      <c r="AC28" s="93">
        <v>875</v>
      </c>
      <c r="AD28" s="94">
        <v>109.7</v>
      </c>
      <c r="AE28" s="45">
        <v>8</v>
      </c>
      <c r="AF28" s="74" t="s">
        <v>19</v>
      </c>
      <c r="AG28" s="75" t="s">
        <v>19</v>
      </c>
      <c r="AH28" s="45"/>
      <c r="AI28" s="60">
        <v>342.559</v>
      </c>
      <c r="AJ28" s="171">
        <v>512.788</v>
      </c>
      <c r="AK28" s="159">
        <f t="shared" si="0"/>
        <v>-170.22899999999998</v>
      </c>
      <c r="AL28" s="57">
        <f t="shared" si="2"/>
        <v>66.80324032543665</v>
      </c>
      <c r="AM28" s="93">
        <v>668.5</v>
      </c>
      <c r="AN28" s="58">
        <v>130.4</v>
      </c>
      <c r="AO28" s="59">
        <v>8</v>
      </c>
      <c r="AP28" s="101">
        <v>326</v>
      </c>
      <c r="AQ28" s="58" t="s">
        <v>19</v>
      </c>
      <c r="AR28" s="59"/>
      <c r="AS28" s="71">
        <v>0.222</v>
      </c>
      <c r="AT28" s="80">
        <v>0</v>
      </c>
      <c r="AU28" s="97">
        <v>17788</v>
      </c>
      <c r="AV28" s="94">
        <v>111.6</v>
      </c>
      <c r="AW28" s="59">
        <v>24</v>
      </c>
      <c r="AX28" s="184">
        <f t="shared" si="1"/>
        <v>0.6742987111448067</v>
      </c>
      <c r="AY28" s="80">
        <v>0.6864914107235814</v>
      </c>
      <c r="AZ28" s="76">
        <v>179</v>
      </c>
      <c r="BA28" s="75">
        <v>60.5</v>
      </c>
      <c r="BB28" s="45">
        <v>1</v>
      </c>
      <c r="BC28" s="71">
        <v>0.006</v>
      </c>
      <c r="BD28" s="81">
        <v>0.010252502511170379</v>
      </c>
    </row>
    <row r="29" spans="1:56" s="9" customFormat="1" ht="13.5" customHeight="1">
      <c r="A29" s="10">
        <v>24</v>
      </c>
      <c r="B29" s="11" t="s">
        <v>51</v>
      </c>
      <c r="C29" s="38">
        <v>36</v>
      </c>
      <c r="D29" s="49">
        <f>(G29+J29+M29+P29+S29+V29+Y29+AB29+AE29+AH29+AO29+AR29+AW29+BB29)/13</f>
        <v>24.692307692307693</v>
      </c>
      <c r="E29" s="163">
        <v>3132</v>
      </c>
      <c r="F29" s="94">
        <v>89.1</v>
      </c>
      <c r="G29" s="41">
        <v>12</v>
      </c>
      <c r="H29" s="97">
        <v>5447.5</v>
      </c>
      <c r="I29" s="94">
        <v>96.6</v>
      </c>
      <c r="J29" s="41">
        <v>31</v>
      </c>
      <c r="K29" s="93">
        <v>274.9</v>
      </c>
      <c r="L29" s="94">
        <v>91.5</v>
      </c>
      <c r="M29" s="41">
        <v>38</v>
      </c>
      <c r="N29" s="156">
        <v>5369.338</v>
      </c>
      <c r="O29" s="68">
        <v>97.5</v>
      </c>
      <c r="P29" s="41">
        <v>30</v>
      </c>
      <c r="Q29" s="101">
        <v>729</v>
      </c>
      <c r="R29" s="103">
        <v>83</v>
      </c>
      <c r="S29" s="45">
        <v>33</v>
      </c>
      <c r="T29" s="101">
        <v>62.38</v>
      </c>
      <c r="U29" s="103">
        <v>99.1</v>
      </c>
      <c r="V29" s="45">
        <v>26</v>
      </c>
      <c r="W29" s="101">
        <v>293.6</v>
      </c>
      <c r="X29" s="103">
        <v>111.3</v>
      </c>
      <c r="Y29" s="45">
        <v>9</v>
      </c>
      <c r="Z29" s="93">
        <v>257.2</v>
      </c>
      <c r="AA29" s="94">
        <v>100.6</v>
      </c>
      <c r="AB29" s="45">
        <v>28</v>
      </c>
      <c r="AC29" s="97">
        <v>3102.7</v>
      </c>
      <c r="AD29" s="94">
        <v>101.9</v>
      </c>
      <c r="AE29" s="45">
        <v>25</v>
      </c>
      <c r="AF29" s="74" t="s">
        <v>19</v>
      </c>
      <c r="AG29" s="75" t="s">
        <v>19</v>
      </c>
      <c r="AH29" s="45"/>
      <c r="AI29" s="60">
        <v>737.899</v>
      </c>
      <c r="AJ29" s="172">
        <v>1081.527</v>
      </c>
      <c r="AK29" s="159">
        <f t="shared" si="0"/>
        <v>-343.62800000000004</v>
      </c>
      <c r="AL29" s="57">
        <f t="shared" si="2"/>
        <v>68.2275153556037</v>
      </c>
      <c r="AM29" s="93">
        <v>892.9</v>
      </c>
      <c r="AN29" s="58">
        <v>67.9</v>
      </c>
      <c r="AO29" s="59">
        <v>37</v>
      </c>
      <c r="AP29" s="101">
        <v>155</v>
      </c>
      <c r="AQ29" s="58">
        <v>66.4</v>
      </c>
      <c r="AR29" s="59">
        <v>6</v>
      </c>
      <c r="AS29" s="71">
        <v>0.17800000000000002</v>
      </c>
      <c r="AT29" s="80">
        <v>0.2</v>
      </c>
      <c r="AU29" s="97">
        <v>19628</v>
      </c>
      <c r="AV29" s="94">
        <v>112</v>
      </c>
      <c r="AW29" s="59">
        <v>22</v>
      </c>
      <c r="AX29" s="84">
        <f t="shared" si="1"/>
        <v>0.7440485216072782</v>
      </c>
      <c r="AY29" s="80">
        <v>0.7615825091098386</v>
      </c>
      <c r="AZ29" s="76">
        <v>468</v>
      </c>
      <c r="BA29" s="75">
        <v>89.1</v>
      </c>
      <c r="BB29" s="45">
        <v>24</v>
      </c>
      <c r="BC29" s="71">
        <v>0.008</v>
      </c>
      <c r="BD29" s="81">
        <v>0.008939669998467485</v>
      </c>
    </row>
    <row r="30" spans="1:56" s="9" customFormat="1" ht="13.5" customHeight="1">
      <c r="A30" s="10">
        <v>25</v>
      </c>
      <c r="B30" s="11" t="s">
        <v>52</v>
      </c>
      <c r="C30" s="38">
        <v>23</v>
      </c>
      <c r="D30" s="49">
        <f>(G30+J30+M30+P30+S30+V30+Y30+AB30+AE30+AH30+AO30+AR30+AW30+BB30)/11</f>
        <v>21.272727272727273</v>
      </c>
      <c r="E30" s="99" t="s">
        <v>19</v>
      </c>
      <c r="F30" s="94" t="s">
        <v>94</v>
      </c>
      <c r="G30" s="41"/>
      <c r="H30" s="97">
        <v>8810.3</v>
      </c>
      <c r="I30" s="94">
        <v>122.6</v>
      </c>
      <c r="J30" s="41">
        <v>10</v>
      </c>
      <c r="K30" s="93">
        <v>371.9</v>
      </c>
      <c r="L30" s="94">
        <v>95.3</v>
      </c>
      <c r="M30" s="41">
        <v>35</v>
      </c>
      <c r="N30" s="156">
        <v>2664.54</v>
      </c>
      <c r="O30" s="68">
        <v>117.8</v>
      </c>
      <c r="P30" s="41">
        <v>14</v>
      </c>
      <c r="Q30" s="155">
        <v>1439</v>
      </c>
      <c r="R30" s="103" t="s">
        <v>102</v>
      </c>
      <c r="S30" s="45">
        <v>7</v>
      </c>
      <c r="T30" s="101">
        <v>36.411</v>
      </c>
      <c r="U30" s="103">
        <v>41.8</v>
      </c>
      <c r="V30" s="45">
        <v>42</v>
      </c>
      <c r="W30" s="101">
        <v>79.4</v>
      </c>
      <c r="X30" s="103">
        <v>107.6</v>
      </c>
      <c r="Y30" s="45">
        <v>14</v>
      </c>
      <c r="Z30" s="93">
        <v>118.8</v>
      </c>
      <c r="AA30" s="94">
        <v>105.8</v>
      </c>
      <c r="AB30" s="45">
        <v>10</v>
      </c>
      <c r="AC30" s="97">
        <v>3317.2</v>
      </c>
      <c r="AD30" s="94">
        <v>101.7</v>
      </c>
      <c r="AE30" s="45">
        <v>26</v>
      </c>
      <c r="AF30" s="74" t="s">
        <v>19</v>
      </c>
      <c r="AG30" s="75" t="s">
        <v>19</v>
      </c>
      <c r="AH30" s="45"/>
      <c r="AI30" s="60">
        <v>515.384</v>
      </c>
      <c r="AJ30" s="171">
        <v>634.265</v>
      </c>
      <c r="AK30" s="159">
        <f t="shared" si="0"/>
        <v>-118.88099999999997</v>
      </c>
      <c r="AL30" s="57">
        <f t="shared" si="2"/>
        <v>81.2568878938614</v>
      </c>
      <c r="AM30" s="93">
        <v>584.8</v>
      </c>
      <c r="AN30" s="58">
        <v>92.2</v>
      </c>
      <c r="AO30" s="59">
        <v>27</v>
      </c>
      <c r="AP30" s="101">
        <v>69.5</v>
      </c>
      <c r="AQ30" s="58" t="s">
        <v>19</v>
      </c>
      <c r="AR30" s="59"/>
      <c r="AS30" s="71">
        <v>0.154</v>
      </c>
      <c r="AT30" s="80">
        <v>0.042</v>
      </c>
      <c r="AU30" s="97">
        <v>20289</v>
      </c>
      <c r="AV30" s="94">
        <v>116.3</v>
      </c>
      <c r="AW30" s="59">
        <v>7</v>
      </c>
      <c r="AX30" s="84">
        <f t="shared" si="1"/>
        <v>0.7691053828658074</v>
      </c>
      <c r="AY30" s="80">
        <v>0.7566805483255249</v>
      </c>
      <c r="AZ30" s="76">
        <v>414</v>
      </c>
      <c r="BA30" s="75">
        <v>108.4</v>
      </c>
      <c r="BB30" s="45">
        <v>42</v>
      </c>
      <c r="BC30" s="71">
        <v>0.009000000000000001</v>
      </c>
      <c r="BD30" s="81">
        <v>0.00784893874951201</v>
      </c>
    </row>
    <row r="31" spans="1:56" s="9" customFormat="1" ht="13.5" customHeight="1">
      <c r="A31" s="10">
        <v>26</v>
      </c>
      <c r="B31" s="11" t="s">
        <v>53</v>
      </c>
      <c r="C31" s="38">
        <v>29</v>
      </c>
      <c r="D31" s="49">
        <f>(G31+J31+M31+P31+S31+V31+Y31+AB31+AE31+AH31+AO31+AR31+AW31+BB31)/13</f>
        <v>22.46153846153846</v>
      </c>
      <c r="E31" s="99">
        <v>62.1</v>
      </c>
      <c r="F31" s="94">
        <v>21</v>
      </c>
      <c r="G31" s="41">
        <v>19</v>
      </c>
      <c r="H31" s="97">
        <v>4423.7</v>
      </c>
      <c r="I31" s="94">
        <v>83.4</v>
      </c>
      <c r="J31" s="41">
        <v>42</v>
      </c>
      <c r="K31" s="93">
        <v>186.2</v>
      </c>
      <c r="L31" s="94">
        <v>99.1</v>
      </c>
      <c r="M31" s="41">
        <v>31</v>
      </c>
      <c r="N31" s="156">
        <v>3408.213</v>
      </c>
      <c r="O31" s="68">
        <v>105.1</v>
      </c>
      <c r="P31" s="41">
        <v>24</v>
      </c>
      <c r="Q31" s="155">
        <v>6405.7</v>
      </c>
      <c r="R31" s="103" t="s">
        <v>124</v>
      </c>
      <c r="S31" s="45">
        <v>2</v>
      </c>
      <c r="T31" s="101">
        <v>56.311</v>
      </c>
      <c r="U31" s="103">
        <v>101</v>
      </c>
      <c r="V31" s="45">
        <v>23</v>
      </c>
      <c r="W31" s="101">
        <v>1.5</v>
      </c>
      <c r="X31" s="103">
        <v>103.2</v>
      </c>
      <c r="Y31" s="45">
        <v>19</v>
      </c>
      <c r="Z31" s="93">
        <v>85.1</v>
      </c>
      <c r="AA31" s="94">
        <v>102</v>
      </c>
      <c r="AB31" s="45">
        <v>24</v>
      </c>
      <c r="AC31" s="97">
        <v>3570.2</v>
      </c>
      <c r="AD31" s="94">
        <v>98.5</v>
      </c>
      <c r="AE31" s="45">
        <v>35</v>
      </c>
      <c r="AF31" s="74" t="s">
        <v>19</v>
      </c>
      <c r="AG31" s="75" t="s">
        <v>19</v>
      </c>
      <c r="AH31" s="45"/>
      <c r="AI31" s="60">
        <v>560.757</v>
      </c>
      <c r="AJ31" s="171">
        <v>478.669</v>
      </c>
      <c r="AK31" s="159">
        <f t="shared" si="0"/>
        <v>82.08799999999997</v>
      </c>
      <c r="AL31" s="57">
        <f t="shared" si="2"/>
        <v>117.14922002469346</v>
      </c>
      <c r="AM31" s="93">
        <v>736.1</v>
      </c>
      <c r="AN31" s="58">
        <v>129.3</v>
      </c>
      <c r="AO31" s="59">
        <v>9</v>
      </c>
      <c r="AP31" s="93">
        <v>175.4</v>
      </c>
      <c r="AQ31" s="58">
        <v>193.5</v>
      </c>
      <c r="AR31" s="59">
        <v>26</v>
      </c>
      <c r="AS31" s="71">
        <v>0.185</v>
      </c>
      <c r="AT31" s="80">
        <v>0.182</v>
      </c>
      <c r="AU31" s="97">
        <v>19471</v>
      </c>
      <c r="AV31" s="94">
        <v>113.3</v>
      </c>
      <c r="AW31" s="59">
        <v>17</v>
      </c>
      <c r="AX31" s="84">
        <f t="shared" si="1"/>
        <v>0.7380970432145565</v>
      </c>
      <c r="AY31" s="80">
        <v>0.745705361790734</v>
      </c>
      <c r="AZ31" s="76">
        <v>376</v>
      </c>
      <c r="BA31" s="75">
        <v>87.6</v>
      </c>
      <c r="BB31" s="45">
        <v>21</v>
      </c>
      <c r="BC31" s="71">
        <v>0.006</v>
      </c>
      <c r="BD31" s="81">
        <v>0.007388653508318695</v>
      </c>
    </row>
    <row r="32" spans="1:56" s="9" customFormat="1" ht="13.5" customHeight="1">
      <c r="A32" s="10">
        <v>27</v>
      </c>
      <c r="B32" s="11" t="s">
        <v>54</v>
      </c>
      <c r="C32" s="38">
        <v>27</v>
      </c>
      <c r="D32" s="49">
        <f>(G32+J32+M32+P32+S32+V32+Y32+AB32+AE32+AH32+AO32+AR32+AW32+BB32)/12</f>
        <v>22.166666666666668</v>
      </c>
      <c r="E32" s="99" t="s">
        <v>19</v>
      </c>
      <c r="F32" s="94" t="s">
        <v>94</v>
      </c>
      <c r="G32" s="41"/>
      <c r="H32" s="93">
        <v>431.4</v>
      </c>
      <c r="I32" s="94">
        <v>105.8</v>
      </c>
      <c r="J32" s="41">
        <v>20</v>
      </c>
      <c r="K32" s="93">
        <v>47.9</v>
      </c>
      <c r="L32" s="94">
        <v>106.5</v>
      </c>
      <c r="M32" s="41">
        <v>18</v>
      </c>
      <c r="N32" s="67">
        <v>259.439</v>
      </c>
      <c r="O32" s="68">
        <v>91.6</v>
      </c>
      <c r="P32" s="41">
        <v>38</v>
      </c>
      <c r="Q32" s="101">
        <v>48.7</v>
      </c>
      <c r="R32" s="103">
        <v>38.5</v>
      </c>
      <c r="S32" s="45">
        <v>39</v>
      </c>
      <c r="T32" s="101">
        <v>15.392</v>
      </c>
      <c r="U32" s="103">
        <v>195.9</v>
      </c>
      <c r="V32" s="45">
        <v>1</v>
      </c>
      <c r="W32" s="101">
        <v>19.6</v>
      </c>
      <c r="X32" s="103">
        <v>56.7</v>
      </c>
      <c r="Y32" s="45">
        <v>41</v>
      </c>
      <c r="Z32" s="93">
        <v>56.4</v>
      </c>
      <c r="AA32" s="94">
        <v>106.4</v>
      </c>
      <c r="AB32" s="45">
        <v>9</v>
      </c>
      <c r="AC32" s="93">
        <v>874.4</v>
      </c>
      <c r="AD32" s="94">
        <v>107.9</v>
      </c>
      <c r="AE32" s="45">
        <v>12</v>
      </c>
      <c r="AF32" s="74" t="s">
        <v>19</v>
      </c>
      <c r="AG32" s="75" t="s">
        <v>19</v>
      </c>
      <c r="AH32" s="45"/>
      <c r="AI32" s="118">
        <v>-7.72</v>
      </c>
      <c r="AJ32" s="171">
        <v>19.356</v>
      </c>
      <c r="AK32" s="159">
        <f t="shared" si="0"/>
        <v>-27.076</v>
      </c>
      <c r="AL32" s="57" t="s">
        <v>19</v>
      </c>
      <c r="AM32" s="93">
        <v>13.8</v>
      </c>
      <c r="AN32" s="58">
        <v>37.8</v>
      </c>
      <c r="AO32" s="59">
        <v>41</v>
      </c>
      <c r="AP32" s="93">
        <v>21.5</v>
      </c>
      <c r="AQ32" s="58">
        <v>125.5</v>
      </c>
      <c r="AR32" s="59">
        <v>18</v>
      </c>
      <c r="AS32" s="71">
        <v>0.28600000000000003</v>
      </c>
      <c r="AT32" s="80">
        <v>0.375</v>
      </c>
      <c r="AU32" s="97">
        <v>17484</v>
      </c>
      <c r="AV32" s="94">
        <v>111.4</v>
      </c>
      <c r="AW32" s="59">
        <v>26</v>
      </c>
      <c r="AX32" s="184">
        <f t="shared" si="1"/>
        <v>0.6627748294162245</v>
      </c>
      <c r="AY32" s="80">
        <v>0.6803314246052403</v>
      </c>
      <c r="AZ32" s="76">
        <v>220</v>
      </c>
      <c r="BA32" s="75">
        <v>64.7</v>
      </c>
      <c r="BB32" s="45">
        <v>3</v>
      </c>
      <c r="BC32" s="71">
        <v>0.01</v>
      </c>
      <c r="BD32" s="81">
        <v>0.015318765487722461</v>
      </c>
    </row>
    <row r="33" spans="1:56" s="9" customFormat="1" ht="13.5" customHeight="1">
      <c r="A33" s="10">
        <v>28</v>
      </c>
      <c r="B33" s="11" t="s">
        <v>55</v>
      </c>
      <c r="C33" s="38">
        <v>32</v>
      </c>
      <c r="D33" s="49">
        <f>(G33+J33+M33+P33+S33+V33+Y33+AB33+AE33+AH33+AO33+AR33+AW33+BB33)/13</f>
        <v>23</v>
      </c>
      <c r="E33" s="163">
        <v>4967.6</v>
      </c>
      <c r="F33" s="94">
        <v>114.6</v>
      </c>
      <c r="G33" s="41">
        <v>4</v>
      </c>
      <c r="H33" s="97">
        <v>4811.9</v>
      </c>
      <c r="I33" s="94">
        <v>114.4</v>
      </c>
      <c r="J33" s="41">
        <v>14</v>
      </c>
      <c r="K33" s="97">
        <v>1152.1</v>
      </c>
      <c r="L33" s="94">
        <v>96.1</v>
      </c>
      <c r="M33" s="41">
        <v>34</v>
      </c>
      <c r="N33" s="67">
        <v>170.128</v>
      </c>
      <c r="O33" s="68">
        <v>66.7</v>
      </c>
      <c r="P33" s="41">
        <v>41</v>
      </c>
      <c r="Q33" s="101">
        <v>998.8</v>
      </c>
      <c r="R33" s="103">
        <v>81.3</v>
      </c>
      <c r="S33" s="45">
        <v>34</v>
      </c>
      <c r="T33" s="101">
        <v>101.396</v>
      </c>
      <c r="U33" s="103">
        <v>93</v>
      </c>
      <c r="V33" s="45">
        <v>31</v>
      </c>
      <c r="W33" s="101">
        <v>297.4</v>
      </c>
      <c r="X33" s="103">
        <v>83.5</v>
      </c>
      <c r="Y33" s="45">
        <v>34</v>
      </c>
      <c r="Z33" s="93">
        <v>122.4</v>
      </c>
      <c r="AA33" s="94">
        <v>107.4</v>
      </c>
      <c r="AB33" s="45">
        <v>6</v>
      </c>
      <c r="AC33" s="97">
        <v>4634</v>
      </c>
      <c r="AD33" s="94">
        <v>104</v>
      </c>
      <c r="AE33" s="45">
        <v>18</v>
      </c>
      <c r="AF33" s="74" t="s">
        <v>19</v>
      </c>
      <c r="AG33" s="75" t="s">
        <v>19</v>
      </c>
      <c r="AH33" s="45"/>
      <c r="AI33" s="118">
        <v>-347.102</v>
      </c>
      <c r="AJ33" s="171">
        <v>142.84</v>
      </c>
      <c r="AK33" s="159">
        <f t="shared" si="0"/>
        <v>-489.942</v>
      </c>
      <c r="AL33" s="57" t="s">
        <v>19</v>
      </c>
      <c r="AM33" s="93">
        <v>286.6</v>
      </c>
      <c r="AN33" s="58">
        <v>69.2</v>
      </c>
      <c r="AO33" s="59">
        <v>36</v>
      </c>
      <c r="AP33" s="93">
        <v>633.7</v>
      </c>
      <c r="AQ33" s="58" t="s">
        <v>98</v>
      </c>
      <c r="AR33" s="59">
        <v>29</v>
      </c>
      <c r="AS33" s="71">
        <v>0.257</v>
      </c>
      <c r="AT33" s="80">
        <v>0.385</v>
      </c>
      <c r="AU33" s="97">
        <v>21386</v>
      </c>
      <c r="AV33" s="94">
        <v>113.9</v>
      </c>
      <c r="AW33" s="59">
        <v>13</v>
      </c>
      <c r="AX33" s="84">
        <f t="shared" si="1"/>
        <v>0.8106899166034874</v>
      </c>
      <c r="AY33" s="80">
        <v>0.8138990109318064</v>
      </c>
      <c r="AZ33" s="76">
        <v>305</v>
      </c>
      <c r="BA33" s="75">
        <v>74</v>
      </c>
      <c r="BB33" s="45">
        <v>5</v>
      </c>
      <c r="BC33" s="71">
        <v>0.004</v>
      </c>
      <c r="BD33" s="81">
        <v>0.005632262474367738</v>
      </c>
    </row>
    <row r="34" spans="1:56" s="9" customFormat="1" ht="13.5" customHeight="1">
      <c r="A34" s="10">
        <v>29</v>
      </c>
      <c r="B34" s="11" t="s">
        <v>56</v>
      </c>
      <c r="C34" s="38">
        <v>29</v>
      </c>
      <c r="D34" s="49">
        <f>(G34+J34+M34+P34+S34+V34+Y34+AB34+AE34+AH34+AO34+AR34+AW34+BB34)/13</f>
        <v>22.46153846153846</v>
      </c>
      <c r="E34" s="99">
        <v>386.5</v>
      </c>
      <c r="F34" s="94">
        <v>82.4</v>
      </c>
      <c r="G34" s="41">
        <v>15</v>
      </c>
      <c r="H34" s="97">
        <v>2820.8</v>
      </c>
      <c r="I34" s="94">
        <v>95.6</v>
      </c>
      <c r="J34" s="41">
        <v>34</v>
      </c>
      <c r="K34" s="93">
        <v>380.7</v>
      </c>
      <c r="L34" s="94">
        <v>107</v>
      </c>
      <c r="M34" s="41">
        <v>16</v>
      </c>
      <c r="N34" s="156">
        <v>1674.964</v>
      </c>
      <c r="O34" s="68">
        <v>122.4</v>
      </c>
      <c r="P34" s="41">
        <v>11</v>
      </c>
      <c r="Q34" s="102">
        <v>2.8</v>
      </c>
      <c r="R34" s="103">
        <v>6.7</v>
      </c>
      <c r="S34" s="45">
        <v>44</v>
      </c>
      <c r="T34" s="101">
        <v>58.164</v>
      </c>
      <c r="U34" s="103">
        <v>148.7</v>
      </c>
      <c r="V34" s="45">
        <v>6</v>
      </c>
      <c r="W34" s="101">
        <v>201.3</v>
      </c>
      <c r="X34" s="103">
        <v>81.9</v>
      </c>
      <c r="Y34" s="45">
        <v>37</v>
      </c>
      <c r="Z34" s="93">
        <v>122.6</v>
      </c>
      <c r="AA34" s="94">
        <v>105.4</v>
      </c>
      <c r="AB34" s="45">
        <v>12</v>
      </c>
      <c r="AC34" s="97">
        <v>3140.9</v>
      </c>
      <c r="AD34" s="94">
        <v>112.3</v>
      </c>
      <c r="AE34" s="45">
        <v>6</v>
      </c>
      <c r="AF34" s="74" t="s">
        <v>19</v>
      </c>
      <c r="AG34" s="75" t="s">
        <v>19</v>
      </c>
      <c r="AH34" s="45"/>
      <c r="AI34" s="178">
        <v>219.161</v>
      </c>
      <c r="AJ34" s="171">
        <v>221.816</v>
      </c>
      <c r="AK34" s="159">
        <f t="shared" si="0"/>
        <v>-2.655000000000001</v>
      </c>
      <c r="AL34" s="57">
        <f aca="true" t="shared" si="3" ref="AL34:AL41">AI34/AJ34*100</f>
        <v>98.80306199733113</v>
      </c>
      <c r="AM34" s="93">
        <v>375.9</v>
      </c>
      <c r="AN34" s="58">
        <v>107.8</v>
      </c>
      <c r="AO34" s="59">
        <v>20</v>
      </c>
      <c r="AP34" s="93">
        <v>156.8</v>
      </c>
      <c r="AQ34" s="58">
        <v>123.6</v>
      </c>
      <c r="AR34" s="59">
        <v>17</v>
      </c>
      <c r="AS34" s="71">
        <v>0.15</v>
      </c>
      <c r="AT34" s="80">
        <v>0.111</v>
      </c>
      <c r="AU34" s="97">
        <v>18064</v>
      </c>
      <c r="AV34" s="94">
        <v>108.6</v>
      </c>
      <c r="AW34" s="59">
        <v>36</v>
      </c>
      <c r="AX34" s="184">
        <f t="shared" si="1"/>
        <v>0.6847611827141774</v>
      </c>
      <c r="AY34" s="80">
        <v>0.7197206316154781</v>
      </c>
      <c r="AZ34" s="76">
        <v>284</v>
      </c>
      <c r="BA34" s="75">
        <v>103.6</v>
      </c>
      <c r="BB34" s="45">
        <v>38</v>
      </c>
      <c r="BC34" s="71">
        <v>0.005</v>
      </c>
      <c r="BD34" s="81">
        <v>0.004835265674907795</v>
      </c>
    </row>
    <row r="35" spans="1:56" s="9" customFormat="1" ht="13.5" customHeight="1">
      <c r="A35" s="10">
        <v>30</v>
      </c>
      <c r="B35" s="11" t="s">
        <v>57</v>
      </c>
      <c r="C35" s="38">
        <v>13</v>
      </c>
      <c r="D35" s="49">
        <f>(G35+J35+M35+P35+S35+V35+Y35+AB35+AE35+AH35+AO35+AR35+AW35+BB35)/12</f>
        <v>18.833333333333332</v>
      </c>
      <c r="E35" s="99" t="s">
        <v>19</v>
      </c>
      <c r="F35" s="94" t="s">
        <v>94</v>
      </c>
      <c r="G35" s="41"/>
      <c r="H35" s="97">
        <v>2374.6</v>
      </c>
      <c r="I35" s="94">
        <v>159.3</v>
      </c>
      <c r="J35" s="41">
        <v>5</v>
      </c>
      <c r="K35" s="93">
        <v>62.1</v>
      </c>
      <c r="L35" s="94">
        <v>67.7</v>
      </c>
      <c r="M35" s="41">
        <v>42</v>
      </c>
      <c r="N35" s="156">
        <v>3267.785</v>
      </c>
      <c r="O35" s="68">
        <v>98.2</v>
      </c>
      <c r="P35" s="41">
        <v>29</v>
      </c>
      <c r="Q35" s="155">
        <v>1184.4</v>
      </c>
      <c r="R35" s="103" t="s">
        <v>125</v>
      </c>
      <c r="S35" s="45">
        <v>5</v>
      </c>
      <c r="T35" s="101">
        <v>34.94</v>
      </c>
      <c r="U35" s="103">
        <v>104.8</v>
      </c>
      <c r="V35" s="45">
        <v>17</v>
      </c>
      <c r="W35" s="101">
        <v>147.8</v>
      </c>
      <c r="X35" s="103">
        <v>107.4</v>
      </c>
      <c r="Y35" s="45">
        <v>15</v>
      </c>
      <c r="Z35" s="93">
        <v>124.2</v>
      </c>
      <c r="AA35" s="94">
        <v>105</v>
      </c>
      <c r="AB35" s="45">
        <v>14</v>
      </c>
      <c r="AC35" s="97">
        <v>1657.9</v>
      </c>
      <c r="AD35" s="94">
        <v>116.4</v>
      </c>
      <c r="AE35" s="45">
        <v>3</v>
      </c>
      <c r="AF35" s="74" t="s">
        <v>19</v>
      </c>
      <c r="AG35" s="75" t="s">
        <v>19</v>
      </c>
      <c r="AH35" s="45"/>
      <c r="AI35" s="60">
        <v>672.971</v>
      </c>
      <c r="AJ35" s="171">
        <v>923.297</v>
      </c>
      <c r="AK35" s="159">
        <f t="shared" si="0"/>
        <v>-250.32600000000002</v>
      </c>
      <c r="AL35" s="57">
        <f t="shared" si="3"/>
        <v>72.88781399701287</v>
      </c>
      <c r="AM35" s="93">
        <v>806</v>
      </c>
      <c r="AN35" s="58">
        <v>80.9</v>
      </c>
      <c r="AO35" s="59">
        <v>34</v>
      </c>
      <c r="AP35" s="93">
        <v>133</v>
      </c>
      <c r="AQ35" s="58">
        <v>182.8</v>
      </c>
      <c r="AR35" s="59">
        <v>24</v>
      </c>
      <c r="AS35" s="71">
        <v>0.172</v>
      </c>
      <c r="AT35" s="80">
        <v>0.16</v>
      </c>
      <c r="AU35" s="97">
        <v>19115</v>
      </c>
      <c r="AV35" s="94">
        <v>111.1</v>
      </c>
      <c r="AW35" s="59">
        <v>29</v>
      </c>
      <c r="AX35" s="84">
        <f t="shared" si="1"/>
        <v>0.7246019711902957</v>
      </c>
      <c r="AY35" s="80">
        <v>0.743536352594135</v>
      </c>
      <c r="AZ35" s="76">
        <v>342</v>
      </c>
      <c r="BA35" s="75">
        <v>75.8</v>
      </c>
      <c r="BB35" s="45">
        <v>9</v>
      </c>
      <c r="BC35" s="71">
        <v>0.009000000000000001</v>
      </c>
      <c r="BD35" s="81">
        <v>0.011891891891891892</v>
      </c>
    </row>
    <row r="36" spans="1:56" s="9" customFormat="1" ht="13.5" customHeight="1">
      <c r="A36" s="10">
        <v>31</v>
      </c>
      <c r="B36" s="11" t="s">
        <v>58</v>
      </c>
      <c r="C36" s="38">
        <v>11</v>
      </c>
      <c r="D36" s="49">
        <f>(G36+J36+M36+P36+S36+V36+Y36+AB36+AE36+AH36+AO36+AR36+AW36+BB36)/14</f>
        <v>18.357142857142858</v>
      </c>
      <c r="E36" s="99">
        <v>508</v>
      </c>
      <c r="F36" s="94">
        <v>86.6</v>
      </c>
      <c r="G36" s="41">
        <v>13</v>
      </c>
      <c r="H36" s="97">
        <v>5097</v>
      </c>
      <c r="I36" s="94">
        <v>120.6</v>
      </c>
      <c r="J36" s="41">
        <v>11</v>
      </c>
      <c r="K36" s="93">
        <v>421.7</v>
      </c>
      <c r="L36" s="94">
        <v>104.8</v>
      </c>
      <c r="M36" s="41">
        <v>22</v>
      </c>
      <c r="N36" s="156">
        <v>2111.155</v>
      </c>
      <c r="O36" s="68">
        <v>110.6</v>
      </c>
      <c r="P36" s="41">
        <v>19</v>
      </c>
      <c r="Q36" s="101">
        <v>9</v>
      </c>
      <c r="R36" s="103">
        <v>117</v>
      </c>
      <c r="S36" s="45">
        <v>18</v>
      </c>
      <c r="T36" s="101">
        <v>62.706</v>
      </c>
      <c r="U36" s="103">
        <v>108.9</v>
      </c>
      <c r="V36" s="45">
        <v>14</v>
      </c>
      <c r="W36" s="101">
        <v>70.1</v>
      </c>
      <c r="X36" s="103">
        <v>156.9</v>
      </c>
      <c r="Y36" s="45">
        <v>2</v>
      </c>
      <c r="Z36" s="93">
        <v>104.7</v>
      </c>
      <c r="AA36" s="94">
        <v>103.8</v>
      </c>
      <c r="AB36" s="45">
        <v>17</v>
      </c>
      <c r="AC36" s="97">
        <v>2409</v>
      </c>
      <c r="AD36" s="94">
        <v>103.3</v>
      </c>
      <c r="AE36" s="45">
        <v>20</v>
      </c>
      <c r="AF36" s="74">
        <v>137.272</v>
      </c>
      <c r="AG36" s="75">
        <v>83.74993136351712</v>
      </c>
      <c r="AH36" s="45">
        <v>15</v>
      </c>
      <c r="AI36" s="60">
        <v>336.016</v>
      </c>
      <c r="AJ36" s="171">
        <v>501.478</v>
      </c>
      <c r="AK36" s="159">
        <f t="shared" si="0"/>
        <v>-165.462</v>
      </c>
      <c r="AL36" s="57">
        <f t="shared" si="3"/>
        <v>67.00513282736232</v>
      </c>
      <c r="AM36" s="93">
        <v>461.5</v>
      </c>
      <c r="AN36" s="58">
        <v>88.8</v>
      </c>
      <c r="AO36" s="59">
        <v>29</v>
      </c>
      <c r="AP36" s="93">
        <v>125.5</v>
      </c>
      <c r="AQ36" s="58" t="s">
        <v>124</v>
      </c>
      <c r="AR36" s="59">
        <v>36</v>
      </c>
      <c r="AS36" s="71">
        <v>0.21100000000000002</v>
      </c>
      <c r="AT36" s="80">
        <v>0.294</v>
      </c>
      <c r="AU36" s="97">
        <v>19631</v>
      </c>
      <c r="AV36" s="94">
        <v>117.3</v>
      </c>
      <c r="AW36" s="59">
        <v>4</v>
      </c>
      <c r="AX36" s="84">
        <f t="shared" si="1"/>
        <v>0.7441622441243366</v>
      </c>
      <c r="AY36" s="80">
        <v>0.7292208918965817</v>
      </c>
      <c r="AZ36" s="76">
        <v>728</v>
      </c>
      <c r="BA36" s="75">
        <v>101</v>
      </c>
      <c r="BB36" s="45">
        <v>37</v>
      </c>
      <c r="BC36" s="71">
        <v>0.013000000000000001</v>
      </c>
      <c r="BD36" s="81">
        <v>0.012731767614338689</v>
      </c>
    </row>
    <row r="37" spans="1:56" s="9" customFormat="1" ht="13.5" customHeight="1">
      <c r="A37" s="10">
        <v>32</v>
      </c>
      <c r="B37" s="11" t="s">
        <v>59</v>
      </c>
      <c r="C37" s="38">
        <v>8</v>
      </c>
      <c r="D37" s="49">
        <f>(G37+J37+M37+P37+S37+V37+Y37+AB37+AE37+AH37+AO37+AR37+AW37+BB37)/12</f>
        <v>18</v>
      </c>
      <c r="E37" s="99" t="s">
        <v>19</v>
      </c>
      <c r="F37" s="176" t="s">
        <v>94</v>
      </c>
      <c r="G37" s="41"/>
      <c r="H37" s="97">
        <v>5933.6</v>
      </c>
      <c r="I37" s="94">
        <v>117.2</v>
      </c>
      <c r="J37" s="41">
        <v>12</v>
      </c>
      <c r="K37" s="93">
        <v>113.4</v>
      </c>
      <c r="L37" s="94">
        <v>112.7</v>
      </c>
      <c r="M37" s="41">
        <v>8</v>
      </c>
      <c r="N37" s="156">
        <v>2278.055</v>
      </c>
      <c r="O37" s="68">
        <v>111.8</v>
      </c>
      <c r="P37" s="41">
        <v>18</v>
      </c>
      <c r="Q37" s="101">
        <v>63.4</v>
      </c>
      <c r="R37" s="103">
        <v>96.7</v>
      </c>
      <c r="S37" s="45">
        <v>27</v>
      </c>
      <c r="T37" s="101">
        <v>21.557</v>
      </c>
      <c r="U37" s="103">
        <v>75.2</v>
      </c>
      <c r="V37" s="45">
        <v>38</v>
      </c>
      <c r="W37" s="101">
        <v>227.8</v>
      </c>
      <c r="X37" s="103">
        <v>93</v>
      </c>
      <c r="Y37" s="45">
        <v>27</v>
      </c>
      <c r="Z37" s="93">
        <v>81.1</v>
      </c>
      <c r="AA37" s="94">
        <v>102.9</v>
      </c>
      <c r="AB37" s="45">
        <v>20</v>
      </c>
      <c r="AC37" s="97">
        <v>2126.9</v>
      </c>
      <c r="AD37" s="94">
        <v>108.4</v>
      </c>
      <c r="AE37" s="45">
        <v>11</v>
      </c>
      <c r="AF37" s="74" t="s">
        <v>19</v>
      </c>
      <c r="AG37" s="75" t="s">
        <v>19</v>
      </c>
      <c r="AH37" s="45"/>
      <c r="AI37" s="61">
        <v>1008.438</v>
      </c>
      <c r="AJ37" s="171">
        <v>830.959</v>
      </c>
      <c r="AK37" s="159">
        <f t="shared" si="0"/>
        <v>177.47900000000004</v>
      </c>
      <c r="AL37" s="57">
        <f t="shared" si="3"/>
        <v>121.35833416570495</v>
      </c>
      <c r="AM37" s="97">
        <v>1065.4</v>
      </c>
      <c r="AN37" s="58">
        <v>123</v>
      </c>
      <c r="AO37" s="59">
        <v>11</v>
      </c>
      <c r="AP37" s="93">
        <v>57</v>
      </c>
      <c r="AQ37" s="58">
        <v>160.5</v>
      </c>
      <c r="AR37" s="59">
        <v>22</v>
      </c>
      <c r="AS37" s="71">
        <v>0.24100000000000002</v>
      </c>
      <c r="AT37" s="80">
        <v>0.281</v>
      </c>
      <c r="AU37" s="97">
        <v>19819</v>
      </c>
      <c r="AV37" s="94">
        <v>115.6</v>
      </c>
      <c r="AW37" s="59">
        <v>9</v>
      </c>
      <c r="AX37" s="84">
        <f t="shared" si="1"/>
        <v>0.7512888551933283</v>
      </c>
      <c r="AY37" s="80">
        <v>0.743536352594135</v>
      </c>
      <c r="AZ37" s="76">
        <v>451</v>
      </c>
      <c r="BA37" s="75">
        <v>79.1</v>
      </c>
      <c r="BB37" s="45">
        <v>13</v>
      </c>
      <c r="BC37" s="71">
        <v>0.012</v>
      </c>
      <c r="BD37" s="81">
        <v>0.01500789889415482</v>
      </c>
    </row>
    <row r="38" spans="1:56" s="9" customFormat="1" ht="13.5" customHeight="1">
      <c r="A38" s="10">
        <v>33</v>
      </c>
      <c r="B38" s="11" t="s">
        <v>60</v>
      </c>
      <c r="C38" s="38">
        <v>16</v>
      </c>
      <c r="D38" s="49">
        <f>(G38+J38+M38+P38+S38+V38+Y38+AB38+AE38+AH38+AO38+AR38+AW38+BB38)/13</f>
        <v>20.153846153846153</v>
      </c>
      <c r="E38" s="99">
        <v>267.3</v>
      </c>
      <c r="F38" s="94">
        <v>82.3</v>
      </c>
      <c r="G38" s="41">
        <v>16</v>
      </c>
      <c r="H38" s="97">
        <v>5193.3</v>
      </c>
      <c r="I38" s="94">
        <v>100</v>
      </c>
      <c r="J38" s="41">
        <v>28</v>
      </c>
      <c r="K38" s="93">
        <v>243.7</v>
      </c>
      <c r="L38" s="94">
        <v>107.7</v>
      </c>
      <c r="M38" s="41">
        <v>13</v>
      </c>
      <c r="N38" s="67">
        <v>661.477</v>
      </c>
      <c r="O38" s="68">
        <v>93.3</v>
      </c>
      <c r="P38" s="41">
        <v>36</v>
      </c>
      <c r="Q38" s="155">
        <v>1798.6</v>
      </c>
      <c r="R38" s="103">
        <v>158.2</v>
      </c>
      <c r="S38" s="45">
        <v>12</v>
      </c>
      <c r="T38" s="101">
        <v>29.097</v>
      </c>
      <c r="U38" s="103">
        <v>152.9</v>
      </c>
      <c r="V38" s="45">
        <v>4</v>
      </c>
      <c r="W38" s="101">
        <v>131.4</v>
      </c>
      <c r="X38" s="103">
        <v>86.6</v>
      </c>
      <c r="Y38" s="45">
        <v>31</v>
      </c>
      <c r="Z38" s="93">
        <v>63.7</v>
      </c>
      <c r="AA38" s="94">
        <v>100.5</v>
      </c>
      <c r="AB38" s="45">
        <v>29</v>
      </c>
      <c r="AC38" s="97">
        <v>1300.8</v>
      </c>
      <c r="AD38" s="94">
        <v>99</v>
      </c>
      <c r="AE38" s="45">
        <v>33</v>
      </c>
      <c r="AF38" s="74" t="s">
        <v>19</v>
      </c>
      <c r="AG38" s="75" t="s">
        <v>19</v>
      </c>
      <c r="AH38" s="45"/>
      <c r="AI38" s="61">
        <v>1884.195</v>
      </c>
      <c r="AJ38" s="172">
        <v>1919.152</v>
      </c>
      <c r="AK38" s="159">
        <f t="shared" si="0"/>
        <v>-34.95700000000011</v>
      </c>
      <c r="AL38" s="57">
        <f t="shared" si="3"/>
        <v>98.1785184289728</v>
      </c>
      <c r="AM38" s="97">
        <v>2175.8</v>
      </c>
      <c r="AN38" s="58">
        <v>107.8</v>
      </c>
      <c r="AO38" s="59">
        <v>20</v>
      </c>
      <c r="AP38" s="93">
        <v>291.6</v>
      </c>
      <c r="AQ38" s="58" t="s">
        <v>106</v>
      </c>
      <c r="AR38" s="59">
        <v>32</v>
      </c>
      <c r="AS38" s="71">
        <v>0.23800000000000002</v>
      </c>
      <c r="AT38" s="80">
        <v>0.3</v>
      </c>
      <c r="AU38" s="97">
        <v>21808</v>
      </c>
      <c r="AV38" s="94">
        <v>117.1</v>
      </c>
      <c r="AW38" s="59">
        <v>6</v>
      </c>
      <c r="AX38" s="84">
        <f t="shared" si="1"/>
        <v>0.8266868840030326</v>
      </c>
      <c r="AY38" s="80">
        <v>0.8077824049973972</v>
      </c>
      <c r="AZ38" s="76">
        <v>250</v>
      </c>
      <c r="BA38" s="75">
        <v>61.4</v>
      </c>
      <c r="BB38" s="45">
        <v>2</v>
      </c>
      <c r="BC38" s="71">
        <v>0.006</v>
      </c>
      <c r="BD38" s="81">
        <v>0.010439912786969348</v>
      </c>
    </row>
    <row r="39" spans="1:56" s="9" customFormat="1" ht="13.5" customHeight="1">
      <c r="A39" s="10">
        <v>34</v>
      </c>
      <c r="B39" s="11" t="s">
        <v>61</v>
      </c>
      <c r="C39" s="38">
        <v>34</v>
      </c>
      <c r="D39" s="49">
        <f>(G39+J39+M39+P39+S39+V39+Y39+AB39+AE39+AH39+AO39+AR39+AW39+BB39)/12</f>
        <v>23.583333333333332</v>
      </c>
      <c r="E39" s="99" t="s">
        <v>19</v>
      </c>
      <c r="F39" s="94" t="s">
        <v>94</v>
      </c>
      <c r="G39" s="41"/>
      <c r="H39" s="97">
        <v>2476.7</v>
      </c>
      <c r="I39" s="94">
        <v>101.1</v>
      </c>
      <c r="J39" s="41">
        <v>27</v>
      </c>
      <c r="K39" s="93">
        <v>348.5</v>
      </c>
      <c r="L39" s="94">
        <v>115.9</v>
      </c>
      <c r="M39" s="41">
        <v>5</v>
      </c>
      <c r="N39" s="156">
        <v>3956.183</v>
      </c>
      <c r="O39" s="68">
        <v>99.8</v>
      </c>
      <c r="P39" s="41">
        <v>28</v>
      </c>
      <c r="Q39" s="101">
        <v>121.1</v>
      </c>
      <c r="R39" s="103">
        <v>73.3</v>
      </c>
      <c r="S39" s="45">
        <v>36</v>
      </c>
      <c r="T39" s="101">
        <v>41.884</v>
      </c>
      <c r="U39" s="103">
        <v>97.8</v>
      </c>
      <c r="V39" s="45">
        <v>28</v>
      </c>
      <c r="W39" s="102" t="s">
        <v>19</v>
      </c>
      <c r="X39" s="103" t="s">
        <v>19</v>
      </c>
      <c r="Y39" s="45"/>
      <c r="Z39" s="93">
        <v>111.8</v>
      </c>
      <c r="AA39" s="94">
        <v>108.1</v>
      </c>
      <c r="AB39" s="45">
        <v>5</v>
      </c>
      <c r="AC39" s="97">
        <v>1170.2</v>
      </c>
      <c r="AD39" s="94">
        <v>103</v>
      </c>
      <c r="AE39" s="45">
        <v>21</v>
      </c>
      <c r="AF39" s="74">
        <v>7.193</v>
      </c>
      <c r="AG39" s="75">
        <v>81.72006362190412</v>
      </c>
      <c r="AH39" s="45">
        <v>16</v>
      </c>
      <c r="AI39" s="60">
        <v>775.937</v>
      </c>
      <c r="AJ39" s="172">
        <v>1036.447</v>
      </c>
      <c r="AK39" s="159">
        <f t="shared" si="0"/>
        <v>-260.5099999999999</v>
      </c>
      <c r="AL39" s="57">
        <f t="shared" si="3"/>
        <v>74.8650919921617</v>
      </c>
      <c r="AM39" s="93">
        <v>798.7</v>
      </c>
      <c r="AN39" s="58">
        <v>75.2</v>
      </c>
      <c r="AO39" s="59">
        <v>35</v>
      </c>
      <c r="AP39" s="93">
        <v>22.8</v>
      </c>
      <c r="AQ39" s="58">
        <v>89.4</v>
      </c>
      <c r="AR39" s="59">
        <v>9</v>
      </c>
      <c r="AS39" s="71">
        <v>0.222</v>
      </c>
      <c r="AT39" s="80">
        <v>0.16699999999999998</v>
      </c>
      <c r="AU39" s="97">
        <v>18469</v>
      </c>
      <c r="AV39" s="94">
        <v>109.4</v>
      </c>
      <c r="AW39" s="59">
        <v>34</v>
      </c>
      <c r="AX39" s="186">
        <f t="shared" si="1"/>
        <v>0.7001137225170584</v>
      </c>
      <c r="AY39" s="80">
        <v>0.732821447162936</v>
      </c>
      <c r="AZ39" s="76">
        <v>530</v>
      </c>
      <c r="BA39" s="75">
        <v>103.9</v>
      </c>
      <c r="BB39" s="45">
        <v>39</v>
      </c>
      <c r="BC39" s="71">
        <v>0.011000000000000001</v>
      </c>
      <c r="BD39" s="81">
        <v>0.010591900311526481</v>
      </c>
    </row>
    <row r="40" spans="1:56" s="9" customFormat="1" ht="13.5" customHeight="1">
      <c r="A40" s="10">
        <v>35</v>
      </c>
      <c r="B40" s="11" t="s">
        <v>62</v>
      </c>
      <c r="C40" s="38">
        <v>40</v>
      </c>
      <c r="D40" s="49">
        <f>(G40+J40+M40+P40+S40+V40+Y40+AB40+AE40+AH40+AO40+AR40+AW40+BB40)/12</f>
        <v>27.5</v>
      </c>
      <c r="E40" s="99" t="s">
        <v>19</v>
      </c>
      <c r="F40" s="94" t="s">
        <v>94</v>
      </c>
      <c r="G40" s="41"/>
      <c r="H40" s="97">
        <v>1696.8</v>
      </c>
      <c r="I40" s="94">
        <v>80.8</v>
      </c>
      <c r="J40" s="41">
        <v>43</v>
      </c>
      <c r="K40" s="93">
        <v>61</v>
      </c>
      <c r="L40" s="94">
        <v>102.5</v>
      </c>
      <c r="M40" s="41">
        <v>25</v>
      </c>
      <c r="N40" s="156">
        <v>1015.131</v>
      </c>
      <c r="O40" s="68">
        <v>90.7</v>
      </c>
      <c r="P40" s="41">
        <v>39</v>
      </c>
      <c r="Q40" s="101">
        <v>39.2</v>
      </c>
      <c r="R40" s="103">
        <v>103</v>
      </c>
      <c r="S40" s="45">
        <v>25</v>
      </c>
      <c r="T40" s="101">
        <v>11.813</v>
      </c>
      <c r="U40" s="103">
        <v>64.3</v>
      </c>
      <c r="V40" s="45">
        <v>40</v>
      </c>
      <c r="W40" s="101">
        <v>350.9</v>
      </c>
      <c r="X40" s="103">
        <v>107.1</v>
      </c>
      <c r="Y40" s="45">
        <v>16</v>
      </c>
      <c r="Z40" s="93">
        <v>46.4</v>
      </c>
      <c r="AA40" s="94">
        <v>105.3</v>
      </c>
      <c r="AB40" s="45">
        <v>13</v>
      </c>
      <c r="AC40" s="93">
        <v>889</v>
      </c>
      <c r="AD40" s="94">
        <v>93.3</v>
      </c>
      <c r="AE40" s="45">
        <v>40</v>
      </c>
      <c r="AF40" s="74" t="s">
        <v>19</v>
      </c>
      <c r="AG40" s="75" t="s">
        <v>19</v>
      </c>
      <c r="AH40" s="45"/>
      <c r="AI40" s="60">
        <v>441.318</v>
      </c>
      <c r="AJ40" s="171">
        <v>626.987</v>
      </c>
      <c r="AK40" s="159">
        <f t="shared" si="0"/>
        <v>-185.66899999999998</v>
      </c>
      <c r="AL40" s="57">
        <f t="shared" si="3"/>
        <v>70.38710531478324</v>
      </c>
      <c r="AM40" s="93">
        <v>475.5</v>
      </c>
      <c r="AN40" s="58">
        <v>67.5</v>
      </c>
      <c r="AO40" s="59">
        <v>38</v>
      </c>
      <c r="AP40" s="93">
        <v>34.2</v>
      </c>
      <c r="AQ40" s="58">
        <v>44.3</v>
      </c>
      <c r="AR40" s="59">
        <v>2</v>
      </c>
      <c r="AS40" s="71">
        <v>0.222</v>
      </c>
      <c r="AT40" s="80">
        <v>0.33299999999999996</v>
      </c>
      <c r="AU40" s="97">
        <v>17690</v>
      </c>
      <c r="AV40" s="94">
        <v>111.7</v>
      </c>
      <c r="AW40" s="59">
        <v>23</v>
      </c>
      <c r="AX40" s="184">
        <f t="shared" si="1"/>
        <v>0.6705837755875663</v>
      </c>
      <c r="AY40" s="80">
        <v>0.6868384521950373</v>
      </c>
      <c r="AZ40" s="76">
        <v>317</v>
      </c>
      <c r="BA40" s="75">
        <v>91.6</v>
      </c>
      <c r="BB40" s="45">
        <v>26</v>
      </c>
      <c r="BC40" s="71">
        <v>0.013000000000000001</v>
      </c>
      <c r="BD40" s="81">
        <v>0.013998462596593438</v>
      </c>
    </row>
    <row r="41" spans="1:56" s="9" customFormat="1" ht="13.5" customHeight="1">
      <c r="A41" s="10">
        <v>36</v>
      </c>
      <c r="B41" s="11" t="s">
        <v>63</v>
      </c>
      <c r="C41" s="38">
        <v>26</v>
      </c>
      <c r="D41" s="49">
        <f>(G41+J41+M41+P41+S41+V41+Y41+AB41+AE41+AH41+AO41+AR41+AW41+BB41)/13</f>
        <v>22.153846153846153</v>
      </c>
      <c r="E41" s="99">
        <v>0.6</v>
      </c>
      <c r="F41" s="94">
        <v>109.3</v>
      </c>
      <c r="G41" s="41">
        <v>5</v>
      </c>
      <c r="H41" s="93">
        <v>31.9</v>
      </c>
      <c r="I41" s="94">
        <v>89.7</v>
      </c>
      <c r="J41" s="41">
        <v>38</v>
      </c>
      <c r="K41" s="93">
        <v>22.4</v>
      </c>
      <c r="L41" s="94">
        <v>90.4</v>
      </c>
      <c r="M41" s="41">
        <v>40</v>
      </c>
      <c r="N41" s="156">
        <v>1256.308</v>
      </c>
      <c r="O41" s="68">
        <v>114.3</v>
      </c>
      <c r="P41" s="41">
        <v>17</v>
      </c>
      <c r="Q41" s="101">
        <v>44.8</v>
      </c>
      <c r="R41" s="103" t="s">
        <v>126</v>
      </c>
      <c r="S41" s="45">
        <v>4</v>
      </c>
      <c r="T41" s="101">
        <v>11.762</v>
      </c>
      <c r="U41" s="103">
        <v>87.5</v>
      </c>
      <c r="V41" s="45">
        <v>35</v>
      </c>
      <c r="W41" s="101">
        <v>180.1</v>
      </c>
      <c r="X41" s="103">
        <v>102</v>
      </c>
      <c r="Y41" s="45">
        <v>21</v>
      </c>
      <c r="Z41" s="93">
        <v>65.4</v>
      </c>
      <c r="AA41" s="94">
        <v>103.3</v>
      </c>
      <c r="AB41" s="45">
        <v>19</v>
      </c>
      <c r="AC41" s="93">
        <v>522.6</v>
      </c>
      <c r="AD41" s="94">
        <v>97.7</v>
      </c>
      <c r="AE41" s="45">
        <v>36</v>
      </c>
      <c r="AF41" s="74" t="s">
        <v>19</v>
      </c>
      <c r="AG41" s="75" t="s">
        <v>19</v>
      </c>
      <c r="AH41" s="45"/>
      <c r="AI41" s="60">
        <v>34.092</v>
      </c>
      <c r="AJ41" s="171">
        <v>60.206</v>
      </c>
      <c r="AK41" s="159">
        <f t="shared" si="0"/>
        <v>-26.114000000000004</v>
      </c>
      <c r="AL41" s="57">
        <f t="shared" si="3"/>
        <v>56.625585489818285</v>
      </c>
      <c r="AM41" s="93">
        <v>156.5</v>
      </c>
      <c r="AN41" s="58">
        <v>146</v>
      </c>
      <c r="AO41" s="59">
        <v>5</v>
      </c>
      <c r="AP41" s="101">
        <v>122.4</v>
      </c>
      <c r="AQ41" s="58" t="s">
        <v>100</v>
      </c>
      <c r="AR41" s="59">
        <v>31</v>
      </c>
      <c r="AS41" s="71">
        <v>0.273</v>
      </c>
      <c r="AT41" s="80">
        <v>0.14300000000000002</v>
      </c>
      <c r="AU41" s="97">
        <v>17641</v>
      </c>
      <c r="AV41" s="94">
        <v>111.3</v>
      </c>
      <c r="AW41" s="59">
        <v>27</v>
      </c>
      <c r="AX41" s="183">
        <f t="shared" si="1"/>
        <v>0.6687263078089462</v>
      </c>
      <c r="AY41" s="80">
        <v>0.6851032448377581</v>
      </c>
      <c r="AZ41" s="76">
        <v>328</v>
      </c>
      <c r="BA41" s="75">
        <v>77.5</v>
      </c>
      <c r="BB41" s="45">
        <v>10</v>
      </c>
      <c r="BC41" s="71">
        <v>0.009000000000000001</v>
      </c>
      <c r="BD41" s="81">
        <v>0.011725571725571725</v>
      </c>
    </row>
    <row r="42" spans="1:56" s="9" customFormat="1" ht="13.5" customHeight="1">
      <c r="A42" s="10">
        <v>37</v>
      </c>
      <c r="B42" s="11" t="s">
        <v>64</v>
      </c>
      <c r="C42" s="38">
        <v>25</v>
      </c>
      <c r="D42" s="49">
        <f>(G42+J42+M42+P42+S42+V42+Y42+AB42+AE42+AH42+AO42+AR42+AW42+BB42)/12</f>
        <v>21.75</v>
      </c>
      <c r="E42" s="99" t="s">
        <v>19</v>
      </c>
      <c r="F42" s="94" t="s">
        <v>94</v>
      </c>
      <c r="G42" s="41"/>
      <c r="H42" s="97">
        <v>3162.5</v>
      </c>
      <c r="I42" s="94">
        <v>123.8</v>
      </c>
      <c r="J42" s="41">
        <v>9</v>
      </c>
      <c r="K42" s="93">
        <v>263.8</v>
      </c>
      <c r="L42" s="94">
        <v>100.5</v>
      </c>
      <c r="M42" s="41">
        <v>29</v>
      </c>
      <c r="N42" s="156">
        <v>4435.414</v>
      </c>
      <c r="O42" s="68">
        <v>127.8</v>
      </c>
      <c r="P42" s="41">
        <v>7</v>
      </c>
      <c r="Q42" s="97">
        <v>1651.3</v>
      </c>
      <c r="R42" s="94">
        <v>37</v>
      </c>
      <c r="S42" s="45">
        <v>40</v>
      </c>
      <c r="T42" s="93">
        <v>20.704</v>
      </c>
      <c r="U42" s="94">
        <v>122.8</v>
      </c>
      <c r="V42" s="45">
        <v>11</v>
      </c>
      <c r="W42" s="93">
        <v>527.1</v>
      </c>
      <c r="X42" s="94">
        <v>82</v>
      </c>
      <c r="Y42" s="45">
        <v>36</v>
      </c>
      <c r="Z42" s="93">
        <v>168.2</v>
      </c>
      <c r="AA42" s="94">
        <v>98.8</v>
      </c>
      <c r="AB42" s="45">
        <v>32</v>
      </c>
      <c r="AC42" s="97">
        <v>1817.2</v>
      </c>
      <c r="AD42" s="94">
        <v>95.4</v>
      </c>
      <c r="AE42" s="45">
        <v>38</v>
      </c>
      <c r="AF42" s="74" t="s">
        <v>19</v>
      </c>
      <c r="AG42" s="75" t="s">
        <v>19</v>
      </c>
      <c r="AH42" s="45"/>
      <c r="AI42" s="60">
        <v>181.354</v>
      </c>
      <c r="AJ42" s="171">
        <v>-648.777</v>
      </c>
      <c r="AK42" s="159">
        <f t="shared" si="0"/>
        <v>830.1310000000001</v>
      </c>
      <c r="AL42" s="57" t="s">
        <v>19</v>
      </c>
      <c r="AM42" s="93">
        <v>434.4</v>
      </c>
      <c r="AN42" s="58">
        <v>139.1</v>
      </c>
      <c r="AO42" s="59">
        <v>7</v>
      </c>
      <c r="AP42" s="93">
        <v>253</v>
      </c>
      <c r="AQ42" s="58">
        <v>26.3</v>
      </c>
      <c r="AR42" s="59">
        <v>1</v>
      </c>
      <c r="AS42" s="71">
        <v>0.353</v>
      </c>
      <c r="AT42" s="80">
        <v>0.321</v>
      </c>
      <c r="AU42" s="97">
        <v>19171</v>
      </c>
      <c r="AV42" s="94">
        <v>111.2</v>
      </c>
      <c r="AW42" s="59">
        <v>28</v>
      </c>
      <c r="AX42" s="71">
        <f t="shared" si="1"/>
        <v>0.7267247915087187</v>
      </c>
      <c r="AY42" s="80">
        <v>0.7479611313551969</v>
      </c>
      <c r="AZ42" s="76">
        <v>404</v>
      </c>
      <c r="BA42" s="75">
        <v>88.6</v>
      </c>
      <c r="BB42" s="45">
        <v>23</v>
      </c>
      <c r="BC42" s="71">
        <v>0.011000000000000001</v>
      </c>
      <c r="BD42" s="81">
        <v>0.012610619469026552</v>
      </c>
    </row>
    <row r="43" spans="1:56" s="9" customFormat="1" ht="13.5" customHeight="1">
      <c r="A43" s="10">
        <v>38</v>
      </c>
      <c r="B43" s="11" t="s">
        <v>76</v>
      </c>
      <c r="C43" s="38">
        <v>22</v>
      </c>
      <c r="D43" s="49">
        <f>(G43+J43+M43+P43+S43+V43+Y43+AB43+AE43+AH43+AO43+AR43+AW43+BB43)/13</f>
        <v>21.23076923076923</v>
      </c>
      <c r="E43" s="99">
        <v>4.4</v>
      </c>
      <c r="F43" s="94">
        <v>75.5</v>
      </c>
      <c r="G43" s="41">
        <v>17</v>
      </c>
      <c r="H43" s="97">
        <v>1003.3</v>
      </c>
      <c r="I43" s="94">
        <v>95.6</v>
      </c>
      <c r="J43" s="41">
        <v>34</v>
      </c>
      <c r="K43" s="93">
        <v>273.4</v>
      </c>
      <c r="L43" s="94">
        <v>112</v>
      </c>
      <c r="M43" s="41">
        <v>9</v>
      </c>
      <c r="N43" s="67">
        <v>483.813</v>
      </c>
      <c r="O43" s="68">
        <v>73</v>
      </c>
      <c r="P43" s="41">
        <v>40</v>
      </c>
      <c r="Q43" s="93">
        <v>264.9</v>
      </c>
      <c r="R43" s="94">
        <v>116.4</v>
      </c>
      <c r="S43" s="45">
        <v>19</v>
      </c>
      <c r="T43" s="93">
        <v>21.079</v>
      </c>
      <c r="U43" s="94">
        <v>129.4</v>
      </c>
      <c r="V43" s="45">
        <v>9</v>
      </c>
      <c r="W43" s="93">
        <v>63.9</v>
      </c>
      <c r="X43" s="94">
        <v>96.8</v>
      </c>
      <c r="Y43" s="45">
        <v>25</v>
      </c>
      <c r="Z43" s="93">
        <v>97.2</v>
      </c>
      <c r="AA43" s="94">
        <v>100.9</v>
      </c>
      <c r="AB43" s="45">
        <v>27</v>
      </c>
      <c r="AC43" s="97">
        <v>1219.8</v>
      </c>
      <c r="AD43" s="94">
        <v>101.6</v>
      </c>
      <c r="AE43" s="45">
        <v>27</v>
      </c>
      <c r="AF43" s="74" t="s">
        <v>19</v>
      </c>
      <c r="AG43" s="75" t="s">
        <v>19</v>
      </c>
      <c r="AH43" s="45"/>
      <c r="AI43" s="60">
        <v>86.111</v>
      </c>
      <c r="AJ43" s="171">
        <v>105.187</v>
      </c>
      <c r="AK43" s="159">
        <f t="shared" si="0"/>
        <v>-19.075999999999993</v>
      </c>
      <c r="AL43" s="57">
        <f aca="true" t="shared" si="4" ref="AL43:AL50">AI43/AJ43*100</f>
        <v>81.86467909532547</v>
      </c>
      <c r="AM43" s="93">
        <v>111.7</v>
      </c>
      <c r="AN43" s="58">
        <v>96</v>
      </c>
      <c r="AO43" s="59">
        <v>25</v>
      </c>
      <c r="AP43" s="93">
        <v>25.6</v>
      </c>
      <c r="AQ43" s="58" t="s">
        <v>98</v>
      </c>
      <c r="AR43" s="59">
        <v>29</v>
      </c>
      <c r="AS43" s="71">
        <v>0.28</v>
      </c>
      <c r="AT43" s="80">
        <v>0.368</v>
      </c>
      <c r="AU43" s="97">
        <v>18339</v>
      </c>
      <c r="AV43" s="94">
        <v>115.6</v>
      </c>
      <c r="AW43" s="59">
        <v>9</v>
      </c>
      <c r="AX43" s="183">
        <f t="shared" si="1"/>
        <v>0.695185746777862</v>
      </c>
      <c r="AY43" s="80">
        <v>0.6894846434148881</v>
      </c>
      <c r="AZ43" s="76">
        <v>390</v>
      </c>
      <c r="BA43" s="75">
        <v>74.9</v>
      </c>
      <c r="BB43" s="45">
        <v>6</v>
      </c>
      <c r="BC43" s="71">
        <v>0.011000000000000001</v>
      </c>
      <c r="BD43" s="81">
        <v>0.01504258697848997</v>
      </c>
    </row>
    <row r="44" spans="1:56" s="9" customFormat="1" ht="13.5" customHeight="1">
      <c r="A44" s="10">
        <v>39</v>
      </c>
      <c r="B44" s="11" t="s">
        <v>65</v>
      </c>
      <c r="C44" s="38">
        <v>6</v>
      </c>
      <c r="D44" s="49">
        <f>(G44+J44+M44+P44+S44+V44+Y44+AB44+AE44+AH44+AO44+AR44+AW44+BB44)/13</f>
        <v>17.384615384615383</v>
      </c>
      <c r="E44" s="99">
        <v>386.1</v>
      </c>
      <c r="F44" s="94">
        <v>101.9</v>
      </c>
      <c r="G44" s="41">
        <v>9</v>
      </c>
      <c r="H44" s="97">
        <v>12457.2</v>
      </c>
      <c r="I44" s="94">
        <v>91.6</v>
      </c>
      <c r="J44" s="41">
        <v>37</v>
      </c>
      <c r="K44" s="93">
        <v>270.4</v>
      </c>
      <c r="L44" s="94">
        <v>90.8</v>
      </c>
      <c r="M44" s="41">
        <v>39</v>
      </c>
      <c r="N44" s="67">
        <v>607.33</v>
      </c>
      <c r="O44" s="68">
        <v>135.5</v>
      </c>
      <c r="P44" s="41">
        <v>5</v>
      </c>
      <c r="Q44" s="97">
        <v>6374.6</v>
      </c>
      <c r="R44" s="94" t="s">
        <v>127</v>
      </c>
      <c r="S44" s="45">
        <v>1</v>
      </c>
      <c r="T44" s="93">
        <v>55.584</v>
      </c>
      <c r="U44" s="94">
        <v>150.1</v>
      </c>
      <c r="V44" s="45">
        <v>5</v>
      </c>
      <c r="W44" s="93">
        <v>100.7</v>
      </c>
      <c r="X44" s="94">
        <v>75.2</v>
      </c>
      <c r="Y44" s="45">
        <v>39</v>
      </c>
      <c r="Z44" s="93">
        <v>87.7</v>
      </c>
      <c r="AA44" s="94">
        <v>102.5</v>
      </c>
      <c r="AB44" s="45">
        <v>22</v>
      </c>
      <c r="AC44" s="97">
        <v>2810.1</v>
      </c>
      <c r="AD44" s="94">
        <v>102.4</v>
      </c>
      <c r="AE44" s="45">
        <v>22</v>
      </c>
      <c r="AF44" s="74" t="s">
        <v>19</v>
      </c>
      <c r="AG44" s="75" t="s">
        <v>19</v>
      </c>
      <c r="AH44" s="45"/>
      <c r="AI44" s="174">
        <v>2427.857</v>
      </c>
      <c r="AJ44" s="175">
        <v>2073.926</v>
      </c>
      <c r="AK44" s="161">
        <f t="shared" si="0"/>
        <v>353.93100000000004</v>
      </c>
      <c r="AL44" s="57">
        <f t="shared" si="4"/>
        <v>117.06574872970394</v>
      </c>
      <c r="AM44" s="97">
        <v>2525.5</v>
      </c>
      <c r="AN44" s="58">
        <v>116.4</v>
      </c>
      <c r="AO44" s="59">
        <v>15</v>
      </c>
      <c r="AP44" s="93">
        <v>97.6</v>
      </c>
      <c r="AQ44" s="58">
        <v>102.3</v>
      </c>
      <c r="AR44" s="59">
        <v>10</v>
      </c>
      <c r="AS44" s="71">
        <v>0.222</v>
      </c>
      <c r="AT44" s="80">
        <v>0.292</v>
      </c>
      <c r="AU44" s="97">
        <v>28308</v>
      </c>
      <c r="AV44" s="94">
        <v>118.8</v>
      </c>
      <c r="AW44" s="59">
        <v>2</v>
      </c>
      <c r="AX44" s="71">
        <f t="shared" si="1"/>
        <v>1.0730856709628507</v>
      </c>
      <c r="AY44" s="80">
        <v>1.0293683845219503</v>
      </c>
      <c r="AZ44" s="76">
        <v>337</v>
      </c>
      <c r="BA44" s="75">
        <v>86.4</v>
      </c>
      <c r="BB44" s="45">
        <v>20</v>
      </c>
      <c r="BC44" s="71">
        <v>0.005</v>
      </c>
      <c r="BD44" s="81">
        <v>0.006120623361948555</v>
      </c>
    </row>
    <row r="45" spans="1:56" s="9" customFormat="1" ht="13.5" customHeight="1">
      <c r="A45" s="10">
        <v>40</v>
      </c>
      <c r="B45" s="11" t="s">
        <v>66</v>
      </c>
      <c r="C45" s="38">
        <v>18</v>
      </c>
      <c r="D45" s="49">
        <f>(G45+J45+M45+P45+S45+V45+Y45+AB45+AE45+AH45+AO45+AR45+AW45+BB45)/13</f>
        <v>20.46153846153846</v>
      </c>
      <c r="E45" s="99">
        <v>682.7</v>
      </c>
      <c r="F45" s="94">
        <v>104.7</v>
      </c>
      <c r="G45" s="41">
        <v>6</v>
      </c>
      <c r="H45" s="97">
        <v>13598.2</v>
      </c>
      <c r="I45" s="94">
        <v>172.3</v>
      </c>
      <c r="J45" s="41">
        <v>4</v>
      </c>
      <c r="K45" s="97">
        <v>1554.6</v>
      </c>
      <c r="L45" s="94">
        <v>102.4</v>
      </c>
      <c r="M45" s="41">
        <v>26</v>
      </c>
      <c r="N45" s="156">
        <v>4377.441</v>
      </c>
      <c r="O45" s="68">
        <v>122.6</v>
      </c>
      <c r="P45" s="41">
        <v>10</v>
      </c>
      <c r="Q45" s="93">
        <v>122</v>
      </c>
      <c r="R45" s="94">
        <v>36.9</v>
      </c>
      <c r="S45" s="45">
        <v>41</v>
      </c>
      <c r="T45" s="93">
        <v>55.597</v>
      </c>
      <c r="U45" s="94">
        <v>105.6</v>
      </c>
      <c r="V45" s="45">
        <v>16</v>
      </c>
      <c r="W45" s="97">
        <v>2807.4</v>
      </c>
      <c r="X45" s="94">
        <v>110.2</v>
      </c>
      <c r="Y45" s="45">
        <v>11</v>
      </c>
      <c r="Z45" s="93">
        <v>83.9</v>
      </c>
      <c r="AA45" s="94">
        <v>100.9</v>
      </c>
      <c r="AB45" s="45">
        <v>27</v>
      </c>
      <c r="AC45" s="97">
        <v>2898.7</v>
      </c>
      <c r="AD45" s="94">
        <v>93.7</v>
      </c>
      <c r="AE45" s="45">
        <v>39</v>
      </c>
      <c r="AF45" s="74" t="s">
        <v>19</v>
      </c>
      <c r="AG45" s="75" t="s">
        <v>19</v>
      </c>
      <c r="AH45" s="45"/>
      <c r="AI45" s="60">
        <v>514.275</v>
      </c>
      <c r="AJ45" s="171">
        <v>511.771</v>
      </c>
      <c r="AK45" s="159">
        <f t="shared" si="0"/>
        <v>2.5039999999999623</v>
      </c>
      <c r="AL45" s="57">
        <f t="shared" si="4"/>
        <v>100.48928133872377</v>
      </c>
      <c r="AM45" s="93">
        <v>671.8</v>
      </c>
      <c r="AN45" s="58">
        <v>102.6</v>
      </c>
      <c r="AO45" s="59">
        <v>23</v>
      </c>
      <c r="AP45" s="93">
        <v>157.5</v>
      </c>
      <c r="AQ45" s="58">
        <v>110.3</v>
      </c>
      <c r="AR45" s="59">
        <v>13</v>
      </c>
      <c r="AS45" s="71">
        <v>0.298</v>
      </c>
      <c r="AT45" s="80">
        <v>0.231</v>
      </c>
      <c r="AU45" s="97">
        <v>21204</v>
      </c>
      <c r="AV45" s="94">
        <v>113.5</v>
      </c>
      <c r="AW45" s="59">
        <v>15</v>
      </c>
      <c r="AX45" s="71">
        <f t="shared" si="1"/>
        <v>0.8037907505686126</v>
      </c>
      <c r="AY45" s="80">
        <v>0.8107756376887038</v>
      </c>
      <c r="AZ45" s="76">
        <v>429</v>
      </c>
      <c r="BA45" s="75">
        <v>99.5</v>
      </c>
      <c r="BB45" s="45">
        <v>35</v>
      </c>
      <c r="BC45" s="71">
        <v>0.006</v>
      </c>
      <c r="BD45" s="81">
        <v>0.005714361476453118</v>
      </c>
    </row>
    <row r="46" spans="1:56" s="9" customFormat="1" ht="13.5" customHeight="1">
      <c r="A46" s="10">
        <v>41</v>
      </c>
      <c r="B46" s="11" t="s">
        <v>67</v>
      </c>
      <c r="C46" s="38">
        <v>14</v>
      </c>
      <c r="D46" s="49">
        <f>(G46+J46+M46+P46+S46+V46+Y46+AB46+AE46+AH46+AO46+AR46+AW46+BB46)/12</f>
        <v>19.166666666666668</v>
      </c>
      <c r="E46" s="99" t="s">
        <v>19</v>
      </c>
      <c r="F46" s="94" t="s">
        <v>94</v>
      </c>
      <c r="G46" s="41"/>
      <c r="H46" s="97">
        <v>2019.1</v>
      </c>
      <c r="I46" s="94">
        <v>127.6</v>
      </c>
      <c r="J46" s="41">
        <v>8</v>
      </c>
      <c r="K46" s="93">
        <v>66.4</v>
      </c>
      <c r="L46" s="94">
        <v>105.1</v>
      </c>
      <c r="M46" s="41">
        <v>21</v>
      </c>
      <c r="N46" s="156">
        <v>2819.347</v>
      </c>
      <c r="O46" s="68">
        <v>117.6</v>
      </c>
      <c r="P46" s="41">
        <v>15</v>
      </c>
      <c r="Q46" s="93">
        <v>104.4</v>
      </c>
      <c r="R46" s="94" t="s">
        <v>105</v>
      </c>
      <c r="S46" s="45">
        <v>8</v>
      </c>
      <c r="T46" s="93">
        <v>26.483</v>
      </c>
      <c r="U46" s="94">
        <v>92.7</v>
      </c>
      <c r="V46" s="45">
        <v>32</v>
      </c>
      <c r="W46" s="93">
        <v>21.4</v>
      </c>
      <c r="X46" s="94">
        <v>62.7</v>
      </c>
      <c r="Y46" s="45">
        <v>40</v>
      </c>
      <c r="Z46" s="93">
        <v>57.7</v>
      </c>
      <c r="AA46" s="94">
        <v>101.9</v>
      </c>
      <c r="AB46" s="45">
        <v>25</v>
      </c>
      <c r="AC46" s="93">
        <v>601.2</v>
      </c>
      <c r="AD46" s="94">
        <v>104.4</v>
      </c>
      <c r="AE46" s="45">
        <v>16</v>
      </c>
      <c r="AF46" s="74" t="s">
        <v>19</v>
      </c>
      <c r="AG46" s="75" t="s">
        <v>19</v>
      </c>
      <c r="AH46" s="45"/>
      <c r="AI46" s="60">
        <v>711.305</v>
      </c>
      <c r="AJ46" s="171">
        <v>629.086</v>
      </c>
      <c r="AK46" s="159">
        <f t="shared" si="0"/>
        <v>82.21899999999994</v>
      </c>
      <c r="AL46" s="57">
        <f t="shared" si="4"/>
        <v>113.06959620783168</v>
      </c>
      <c r="AM46" s="93">
        <v>722.3</v>
      </c>
      <c r="AN46" s="58">
        <v>111.6</v>
      </c>
      <c r="AO46" s="59">
        <v>17</v>
      </c>
      <c r="AP46" s="93">
        <v>11</v>
      </c>
      <c r="AQ46" s="58">
        <v>60.2</v>
      </c>
      <c r="AR46" s="59">
        <v>4</v>
      </c>
      <c r="AS46" s="71">
        <v>0.316</v>
      </c>
      <c r="AT46" s="80">
        <v>0.125</v>
      </c>
      <c r="AU46" s="97">
        <v>19017</v>
      </c>
      <c r="AV46" s="94">
        <v>110.6</v>
      </c>
      <c r="AW46" s="59">
        <v>33</v>
      </c>
      <c r="AX46" s="71">
        <f t="shared" si="1"/>
        <v>0.7208870356330553</v>
      </c>
      <c r="AY46" s="80">
        <v>0.7463126843657817</v>
      </c>
      <c r="AZ46" s="76">
        <v>364</v>
      </c>
      <c r="BA46" s="75">
        <v>77.8</v>
      </c>
      <c r="BB46" s="45">
        <v>11</v>
      </c>
      <c r="BC46" s="71">
        <v>0.015</v>
      </c>
      <c r="BD46" s="81">
        <v>0.019906422798809012</v>
      </c>
    </row>
    <row r="47" spans="1:56" s="9" customFormat="1" ht="13.5" customHeight="1">
      <c r="A47" s="10">
        <v>42</v>
      </c>
      <c r="B47" s="11" t="s">
        <v>68</v>
      </c>
      <c r="C47" s="38">
        <v>20</v>
      </c>
      <c r="D47" s="49">
        <f>(G47+J47+M47+P47+S47+V47+Y47+AB47+AE47+AH47+AO47+AR47+AW47+BB47)/13</f>
        <v>20.692307692307693</v>
      </c>
      <c r="E47" s="99">
        <v>2.3</v>
      </c>
      <c r="F47" s="94">
        <v>12</v>
      </c>
      <c r="G47" s="41">
        <v>22</v>
      </c>
      <c r="H47" s="97">
        <v>7003</v>
      </c>
      <c r="I47" s="94">
        <v>130.4</v>
      </c>
      <c r="J47" s="41">
        <v>6</v>
      </c>
      <c r="K47" s="93">
        <v>12.8</v>
      </c>
      <c r="L47" s="94">
        <v>94.1</v>
      </c>
      <c r="M47" s="41">
        <v>36</v>
      </c>
      <c r="N47" s="156">
        <v>2482.957</v>
      </c>
      <c r="O47" s="68">
        <v>146.5</v>
      </c>
      <c r="P47" s="41">
        <v>2</v>
      </c>
      <c r="Q47" s="93">
        <v>32</v>
      </c>
      <c r="R47" s="94">
        <v>90.2</v>
      </c>
      <c r="S47" s="45">
        <v>28</v>
      </c>
      <c r="T47" s="93">
        <v>11.325</v>
      </c>
      <c r="U47" s="94">
        <v>89.4</v>
      </c>
      <c r="V47" s="45">
        <v>34</v>
      </c>
      <c r="W47" s="93">
        <v>86</v>
      </c>
      <c r="X47" s="94">
        <v>112.5</v>
      </c>
      <c r="Y47" s="45">
        <v>7</v>
      </c>
      <c r="Z47" s="93">
        <v>210.8</v>
      </c>
      <c r="AA47" s="94">
        <v>86.5</v>
      </c>
      <c r="AB47" s="45">
        <v>41</v>
      </c>
      <c r="AC47" s="93">
        <v>973.3</v>
      </c>
      <c r="AD47" s="94">
        <v>101.1</v>
      </c>
      <c r="AE47" s="45">
        <v>28</v>
      </c>
      <c r="AF47" s="74" t="s">
        <v>19</v>
      </c>
      <c r="AG47" s="75" t="s">
        <v>19</v>
      </c>
      <c r="AH47" s="45"/>
      <c r="AI47" s="60">
        <v>506.215</v>
      </c>
      <c r="AJ47" s="171">
        <v>531.539</v>
      </c>
      <c r="AK47" s="159">
        <f t="shared" si="0"/>
        <v>-25.324000000000012</v>
      </c>
      <c r="AL47" s="57">
        <f t="shared" si="4"/>
        <v>95.23572117944309</v>
      </c>
      <c r="AM47" s="93">
        <v>507.7</v>
      </c>
      <c r="AN47" s="58">
        <v>95.1</v>
      </c>
      <c r="AO47" s="59">
        <v>26</v>
      </c>
      <c r="AP47" s="93">
        <v>1.5</v>
      </c>
      <c r="AQ47" s="58">
        <v>57.5</v>
      </c>
      <c r="AR47" s="59">
        <v>3</v>
      </c>
      <c r="AS47" s="71">
        <v>0.063</v>
      </c>
      <c r="AT47" s="80">
        <v>0.14300000000000002</v>
      </c>
      <c r="AU47" s="97">
        <v>19135</v>
      </c>
      <c r="AV47" s="94">
        <v>113.2</v>
      </c>
      <c r="AW47" s="59">
        <v>18</v>
      </c>
      <c r="AX47" s="71">
        <f t="shared" si="1"/>
        <v>0.7253601213040182</v>
      </c>
      <c r="AY47" s="80">
        <v>0.7330383480825958</v>
      </c>
      <c r="AZ47" s="76">
        <v>202</v>
      </c>
      <c r="BA47" s="75">
        <v>83.5</v>
      </c>
      <c r="BB47" s="45">
        <v>18</v>
      </c>
      <c r="BC47" s="71">
        <v>0.006999999999999999</v>
      </c>
      <c r="BD47" s="81">
        <v>0.008971602283680581</v>
      </c>
    </row>
    <row r="48" spans="1:56" s="9" customFormat="1" ht="13.5" customHeight="1">
      <c r="A48" s="10">
        <v>43</v>
      </c>
      <c r="B48" s="11" t="s">
        <v>69</v>
      </c>
      <c r="C48" s="38">
        <v>2</v>
      </c>
      <c r="D48" s="49">
        <f>(G48+J48+M48+P48+S48+V48+Y48+AB48+AE48+AH48+AO48+AR48+AW48+BB48)/14</f>
        <v>14.642857142857142</v>
      </c>
      <c r="E48" s="99">
        <v>2.7</v>
      </c>
      <c r="F48" s="94">
        <v>19</v>
      </c>
      <c r="G48" s="41">
        <v>20</v>
      </c>
      <c r="H48" s="97">
        <v>14674.7</v>
      </c>
      <c r="I48" s="94">
        <v>104.8</v>
      </c>
      <c r="J48" s="41">
        <v>22</v>
      </c>
      <c r="K48" s="93">
        <v>494.9</v>
      </c>
      <c r="L48" s="94">
        <v>102.2</v>
      </c>
      <c r="M48" s="41">
        <v>27</v>
      </c>
      <c r="N48" s="156">
        <v>2130.51</v>
      </c>
      <c r="O48" s="68">
        <v>128.6</v>
      </c>
      <c r="P48" s="41">
        <v>6</v>
      </c>
      <c r="Q48" s="93">
        <v>500.3</v>
      </c>
      <c r="R48" s="94" t="s">
        <v>107</v>
      </c>
      <c r="S48" s="45">
        <v>3</v>
      </c>
      <c r="T48" s="93">
        <v>55.196</v>
      </c>
      <c r="U48" s="94">
        <v>104.1</v>
      </c>
      <c r="V48" s="45">
        <v>18</v>
      </c>
      <c r="W48" s="97">
        <v>11292.1</v>
      </c>
      <c r="X48" s="94">
        <v>139.2</v>
      </c>
      <c r="Y48" s="45">
        <v>4</v>
      </c>
      <c r="Z48" s="93">
        <v>341</v>
      </c>
      <c r="AA48" s="94">
        <v>99.1</v>
      </c>
      <c r="AB48" s="45">
        <v>30</v>
      </c>
      <c r="AC48" s="97">
        <v>4265</v>
      </c>
      <c r="AD48" s="94">
        <v>115.2</v>
      </c>
      <c r="AE48" s="45">
        <v>4</v>
      </c>
      <c r="AF48" s="74">
        <v>93.997</v>
      </c>
      <c r="AG48" s="75">
        <v>101.23968722400534</v>
      </c>
      <c r="AH48" s="45">
        <v>9</v>
      </c>
      <c r="AI48" s="61">
        <v>3640.115</v>
      </c>
      <c r="AJ48" s="172">
        <v>2047.537</v>
      </c>
      <c r="AK48" s="160">
        <f t="shared" si="0"/>
        <v>1592.5779999999997</v>
      </c>
      <c r="AL48" s="57">
        <f t="shared" si="4"/>
        <v>177.78018175007338</v>
      </c>
      <c r="AM48" s="97">
        <v>4367.1</v>
      </c>
      <c r="AN48" s="58">
        <v>162.2</v>
      </c>
      <c r="AO48" s="59">
        <v>4</v>
      </c>
      <c r="AP48" s="93">
        <v>727</v>
      </c>
      <c r="AQ48" s="58">
        <v>112.7</v>
      </c>
      <c r="AR48" s="59">
        <v>15</v>
      </c>
      <c r="AS48" s="71">
        <v>0.242</v>
      </c>
      <c r="AT48" s="80">
        <v>0.35700000000000004</v>
      </c>
      <c r="AU48" s="97">
        <v>22542</v>
      </c>
      <c r="AV48" s="94">
        <v>110.9</v>
      </c>
      <c r="AW48" s="59">
        <v>31</v>
      </c>
      <c r="AX48" s="71">
        <f t="shared" si="1"/>
        <v>0.854510993176649</v>
      </c>
      <c r="AY48" s="80">
        <v>0.8806177338191914</v>
      </c>
      <c r="AZ48" s="76">
        <v>460</v>
      </c>
      <c r="BA48" s="75">
        <v>78.9</v>
      </c>
      <c r="BB48" s="45">
        <v>12</v>
      </c>
      <c r="BC48" s="71">
        <v>0.006999999999999999</v>
      </c>
      <c r="BD48" s="81">
        <v>0.008822906262296074</v>
      </c>
    </row>
    <row r="49" spans="1:56" s="9" customFormat="1" ht="13.5" customHeight="1">
      <c r="A49" s="10">
        <v>44</v>
      </c>
      <c r="B49" s="11" t="s">
        <v>70</v>
      </c>
      <c r="C49" s="38">
        <v>39</v>
      </c>
      <c r="D49" s="49">
        <f>(G49+J49+M49+P49+S49+V49+Y49+AB49+AE49+AH49+AO49+AR49+AW49+BB49)/13</f>
        <v>26.846153846153847</v>
      </c>
      <c r="E49" s="99" t="s">
        <v>19</v>
      </c>
      <c r="F49" s="94" t="s">
        <v>94</v>
      </c>
      <c r="G49" s="41"/>
      <c r="H49" s="97">
        <v>29713.6</v>
      </c>
      <c r="I49" s="94">
        <v>107.6</v>
      </c>
      <c r="J49" s="41">
        <v>18</v>
      </c>
      <c r="K49" s="93">
        <v>623.9</v>
      </c>
      <c r="L49" s="94">
        <v>93.1</v>
      </c>
      <c r="M49" s="41">
        <v>37</v>
      </c>
      <c r="N49" s="156">
        <v>3387.823</v>
      </c>
      <c r="O49" s="68">
        <v>109.3</v>
      </c>
      <c r="P49" s="41">
        <v>22</v>
      </c>
      <c r="Q49" s="93">
        <v>165.5</v>
      </c>
      <c r="R49" s="94">
        <v>86.8</v>
      </c>
      <c r="S49" s="45">
        <v>31</v>
      </c>
      <c r="T49" s="93">
        <v>43.827</v>
      </c>
      <c r="U49" s="94">
        <v>93.4</v>
      </c>
      <c r="V49" s="45">
        <v>30</v>
      </c>
      <c r="W49" s="93">
        <v>475.5</v>
      </c>
      <c r="X49" s="94">
        <v>95.8</v>
      </c>
      <c r="Y49" s="45">
        <v>26</v>
      </c>
      <c r="Z49" s="93">
        <v>282.3</v>
      </c>
      <c r="AA49" s="94">
        <v>95.1</v>
      </c>
      <c r="AB49" s="45">
        <v>38</v>
      </c>
      <c r="AC49" s="97">
        <v>4436</v>
      </c>
      <c r="AD49" s="94">
        <v>107.1</v>
      </c>
      <c r="AE49" s="45">
        <v>14</v>
      </c>
      <c r="AF49" s="74">
        <v>10.145</v>
      </c>
      <c r="AG49" s="75">
        <v>98.50470919506749</v>
      </c>
      <c r="AH49" s="45">
        <v>11</v>
      </c>
      <c r="AI49" s="61">
        <v>2153.026</v>
      </c>
      <c r="AJ49" s="172">
        <v>2575.315</v>
      </c>
      <c r="AK49" s="160">
        <f t="shared" si="0"/>
        <v>-422.2890000000002</v>
      </c>
      <c r="AL49" s="57">
        <f t="shared" si="4"/>
        <v>83.60243310041685</v>
      </c>
      <c r="AM49" s="97">
        <v>2288.5</v>
      </c>
      <c r="AN49" s="58">
        <v>86.4</v>
      </c>
      <c r="AO49" s="59">
        <v>31</v>
      </c>
      <c r="AP49" s="93">
        <v>135.5</v>
      </c>
      <c r="AQ49" s="58">
        <v>187.2</v>
      </c>
      <c r="AR49" s="59">
        <v>25</v>
      </c>
      <c r="AS49" s="71">
        <v>0.17800000000000002</v>
      </c>
      <c r="AT49" s="80">
        <v>0.21600000000000003</v>
      </c>
      <c r="AU49" s="97">
        <v>23767</v>
      </c>
      <c r="AV49" s="94">
        <v>110.8</v>
      </c>
      <c r="AW49" s="59">
        <v>32</v>
      </c>
      <c r="AX49" s="71">
        <f t="shared" si="1"/>
        <v>0.9009476876421532</v>
      </c>
      <c r="AY49" s="80">
        <v>0.9301579038695124</v>
      </c>
      <c r="AZ49" s="76">
        <v>333</v>
      </c>
      <c r="BA49" s="75">
        <v>98.8</v>
      </c>
      <c r="BB49" s="45">
        <v>34</v>
      </c>
      <c r="BC49" s="71">
        <v>0.005</v>
      </c>
      <c r="BD49" s="81">
        <v>0.005462266597510373</v>
      </c>
    </row>
    <row r="50" spans="1:56" s="9" customFormat="1" ht="13.5" customHeight="1">
      <c r="A50" s="10">
        <v>45</v>
      </c>
      <c r="B50" s="11" t="s">
        <v>71</v>
      </c>
      <c r="C50" s="38">
        <v>38</v>
      </c>
      <c r="D50" s="49">
        <f>(G50+J50+M50+P50+S50+V50+Y50+AB50+AE50+AH50+AO50+AR50+AW50+BB50)/12</f>
        <v>25.5</v>
      </c>
      <c r="E50" s="99" t="s">
        <v>19</v>
      </c>
      <c r="F50" s="94" t="s">
        <v>94</v>
      </c>
      <c r="G50" s="41"/>
      <c r="H50" s="97">
        <v>7246.2</v>
      </c>
      <c r="I50" s="94">
        <v>101.2</v>
      </c>
      <c r="J50" s="41">
        <v>26</v>
      </c>
      <c r="K50" s="93">
        <v>846</v>
      </c>
      <c r="L50" s="94">
        <v>104.5</v>
      </c>
      <c r="M50" s="41">
        <v>23</v>
      </c>
      <c r="N50" s="156">
        <v>1752.504</v>
      </c>
      <c r="O50" s="68">
        <v>100.6</v>
      </c>
      <c r="P50" s="41">
        <v>27</v>
      </c>
      <c r="Q50" s="97">
        <v>2409.4</v>
      </c>
      <c r="R50" s="94">
        <v>89.8</v>
      </c>
      <c r="S50" s="45">
        <v>29</v>
      </c>
      <c r="T50" s="93">
        <v>89.095</v>
      </c>
      <c r="U50" s="94">
        <v>101.8</v>
      </c>
      <c r="V50" s="45">
        <v>21</v>
      </c>
      <c r="W50" s="97">
        <v>2483.8</v>
      </c>
      <c r="X50" s="94">
        <v>77.6</v>
      </c>
      <c r="Y50" s="45">
        <v>38</v>
      </c>
      <c r="Z50" s="93">
        <v>267.9</v>
      </c>
      <c r="AA50" s="94">
        <v>97.2</v>
      </c>
      <c r="AB50" s="45">
        <v>37</v>
      </c>
      <c r="AC50" s="97">
        <v>3864.3</v>
      </c>
      <c r="AD50" s="94">
        <v>98.9</v>
      </c>
      <c r="AE50" s="45">
        <v>34</v>
      </c>
      <c r="AF50" s="74" t="s">
        <v>19</v>
      </c>
      <c r="AG50" s="75" t="s">
        <v>19</v>
      </c>
      <c r="AH50" s="45"/>
      <c r="AI50" s="60">
        <v>564.843</v>
      </c>
      <c r="AJ50" s="171">
        <v>433.37</v>
      </c>
      <c r="AK50" s="159">
        <f t="shared" si="0"/>
        <v>131.47299999999996</v>
      </c>
      <c r="AL50" s="57">
        <f t="shared" si="4"/>
        <v>130.337356069871</v>
      </c>
      <c r="AM50" s="93">
        <v>719.9</v>
      </c>
      <c r="AN50" s="58">
        <v>124.8</v>
      </c>
      <c r="AO50" s="59">
        <v>10</v>
      </c>
      <c r="AP50" s="93">
        <v>155</v>
      </c>
      <c r="AQ50" s="58">
        <v>108.2</v>
      </c>
      <c r="AR50" s="59">
        <v>11</v>
      </c>
      <c r="AS50" s="71">
        <v>0.146</v>
      </c>
      <c r="AT50" s="80">
        <v>0.135</v>
      </c>
      <c r="AU50" s="97">
        <v>21735</v>
      </c>
      <c r="AV50" s="94">
        <v>112</v>
      </c>
      <c r="AW50" s="59">
        <v>22</v>
      </c>
      <c r="AX50" s="71">
        <f t="shared" si="1"/>
        <v>0.8239196360879454</v>
      </c>
      <c r="AY50" s="80">
        <v>0.8399271212909942</v>
      </c>
      <c r="AZ50" s="76">
        <v>575</v>
      </c>
      <c r="BA50" s="75">
        <v>93.3</v>
      </c>
      <c r="BB50" s="45">
        <v>28</v>
      </c>
      <c r="BC50" s="71">
        <v>0.008</v>
      </c>
      <c r="BD50" s="81">
        <v>0.009066690216511384</v>
      </c>
    </row>
    <row r="51" spans="1:56" s="9" customFormat="1" ht="13.5" customHeight="1">
      <c r="A51" s="10">
        <v>46</v>
      </c>
      <c r="B51" s="11" t="s">
        <v>72</v>
      </c>
      <c r="C51" s="38">
        <v>1</v>
      </c>
      <c r="D51" s="49">
        <f>(G51+J51+M51+P51+S51+V51+Y51+AB51+AE51+AH51+AO51+AR51+AW51+BB51)/13</f>
        <v>14.307692307692308</v>
      </c>
      <c r="E51" s="99" t="s">
        <v>19</v>
      </c>
      <c r="F51" s="94" t="s">
        <v>94</v>
      </c>
      <c r="G51" s="43"/>
      <c r="H51" s="97">
        <v>15489.8</v>
      </c>
      <c r="I51" s="94" t="s">
        <v>103</v>
      </c>
      <c r="J51" s="41">
        <v>3</v>
      </c>
      <c r="K51" s="97">
        <v>1271.5</v>
      </c>
      <c r="L51" s="94">
        <v>109.2</v>
      </c>
      <c r="M51" s="41">
        <v>12</v>
      </c>
      <c r="N51" s="67">
        <v>95.968</v>
      </c>
      <c r="O51" s="68">
        <v>137.8</v>
      </c>
      <c r="P51" s="41">
        <v>4</v>
      </c>
      <c r="Q51" s="97">
        <v>30083.9</v>
      </c>
      <c r="R51" s="94">
        <v>126.7</v>
      </c>
      <c r="S51" s="45">
        <v>16</v>
      </c>
      <c r="T51" s="93">
        <v>97.843</v>
      </c>
      <c r="U51" s="94">
        <v>98</v>
      </c>
      <c r="V51" s="45">
        <v>27</v>
      </c>
      <c r="W51" s="97">
        <v>7772.2</v>
      </c>
      <c r="X51" s="94">
        <v>112</v>
      </c>
      <c r="Y51" s="45">
        <v>8</v>
      </c>
      <c r="Z51" s="93">
        <v>290.2</v>
      </c>
      <c r="AA51" s="94">
        <v>98.2</v>
      </c>
      <c r="AB51" s="45">
        <v>34</v>
      </c>
      <c r="AC51" s="97">
        <v>8138.2</v>
      </c>
      <c r="AD51" s="94">
        <v>104.7</v>
      </c>
      <c r="AE51" s="45">
        <v>15</v>
      </c>
      <c r="AF51" s="76">
        <v>4009.21</v>
      </c>
      <c r="AG51" s="75">
        <v>112.5582168388267</v>
      </c>
      <c r="AH51" s="45">
        <v>2</v>
      </c>
      <c r="AI51" s="61">
        <v>4985.713</v>
      </c>
      <c r="AJ51" s="172">
        <v>1770.237</v>
      </c>
      <c r="AK51" s="160">
        <f t="shared" si="0"/>
        <v>3215.4759999999997</v>
      </c>
      <c r="AL51" s="57" t="s">
        <v>105</v>
      </c>
      <c r="AM51" s="97">
        <v>7981</v>
      </c>
      <c r="AN51" s="58" t="s">
        <v>99</v>
      </c>
      <c r="AO51" s="59">
        <v>2</v>
      </c>
      <c r="AP51" s="97">
        <v>2995.3</v>
      </c>
      <c r="AQ51" s="58">
        <v>153.7</v>
      </c>
      <c r="AR51" s="59">
        <v>21</v>
      </c>
      <c r="AS51" s="71">
        <v>0.28300000000000003</v>
      </c>
      <c r="AT51" s="80">
        <v>0.446</v>
      </c>
      <c r="AU51" s="97">
        <v>26118</v>
      </c>
      <c r="AV51" s="94">
        <v>113.5</v>
      </c>
      <c r="AW51" s="59">
        <v>15</v>
      </c>
      <c r="AX51" s="71">
        <f t="shared" si="1"/>
        <v>0.990068233510235</v>
      </c>
      <c r="AY51" s="80">
        <v>0.9982647926427208</v>
      </c>
      <c r="AZ51" s="76">
        <v>207</v>
      </c>
      <c r="BA51" s="75">
        <v>93.2</v>
      </c>
      <c r="BB51" s="45">
        <v>27</v>
      </c>
      <c r="BC51" s="71">
        <v>0.003</v>
      </c>
      <c r="BD51" s="81">
        <v>0.0030032467532467534</v>
      </c>
    </row>
    <row r="52" spans="1:56" s="9" customFormat="1" ht="12.75" customHeight="1">
      <c r="A52" s="10">
        <v>47</v>
      </c>
      <c r="B52" s="11" t="s">
        <v>73</v>
      </c>
      <c r="C52" s="38">
        <v>30</v>
      </c>
      <c r="D52" s="49">
        <f>(G52+J52+M52+P52+S52+V52+Y52+AB52+AE52+AH52+AO52+AR52+AW52+BB52)/13</f>
        <v>22.76923076923077</v>
      </c>
      <c r="E52" s="99">
        <v>86.8</v>
      </c>
      <c r="F52" s="94">
        <v>102.2</v>
      </c>
      <c r="G52" s="41">
        <v>8</v>
      </c>
      <c r="H52" s="97">
        <v>2922.1</v>
      </c>
      <c r="I52" s="94">
        <v>88.3</v>
      </c>
      <c r="J52" s="41">
        <v>39</v>
      </c>
      <c r="K52" s="93">
        <v>94.3</v>
      </c>
      <c r="L52" s="94">
        <v>96.2</v>
      </c>
      <c r="M52" s="41">
        <v>33</v>
      </c>
      <c r="N52" s="156">
        <v>2405.846</v>
      </c>
      <c r="O52" s="68">
        <v>104.6</v>
      </c>
      <c r="P52" s="41">
        <v>25</v>
      </c>
      <c r="Q52" s="93">
        <v>403</v>
      </c>
      <c r="R52" s="94">
        <v>84.4</v>
      </c>
      <c r="S52" s="45">
        <v>32</v>
      </c>
      <c r="T52" s="93">
        <v>11.802</v>
      </c>
      <c r="U52" s="94">
        <v>85.1</v>
      </c>
      <c r="V52" s="45">
        <v>36</v>
      </c>
      <c r="W52" s="93">
        <v>91.7</v>
      </c>
      <c r="X52" s="94">
        <v>103.1</v>
      </c>
      <c r="Y52" s="45">
        <v>20</v>
      </c>
      <c r="Z52" s="93">
        <v>38.7</v>
      </c>
      <c r="AA52" s="94">
        <v>104.6</v>
      </c>
      <c r="AB52" s="45">
        <v>15</v>
      </c>
      <c r="AC52" s="93">
        <v>364.5</v>
      </c>
      <c r="AD52" s="94">
        <v>99.4</v>
      </c>
      <c r="AE52" s="45">
        <v>31</v>
      </c>
      <c r="AF52" s="74" t="s">
        <v>19</v>
      </c>
      <c r="AG52" s="75" t="s">
        <v>19</v>
      </c>
      <c r="AH52" s="45"/>
      <c r="AI52" s="60">
        <v>600.696</v>
      </c>
      <c r="AJ52" s="171">
        <v>495.359</v>
      </c>
      <c r="AK52" s="159">
        <f t="shared" si="0"/>
        <v>105.33700000000005</v>
      </c>
      <c r="AL52" s="57">
        <f>AI52/AJ52*100</f>
        <v>121.26477968503653</v>
      </c>
      <c r="AM52" s="93">
        <v>620</v>
      </c>
      <c r="AN52" s="58">
        <v>119.9</v>
      </c>
      <c r="AO52" s="59">
        <v>12</v>
      </c>
      <c r="AP52" s="93">
        <v>19.3</v>
      </c>
      <c r="AQ52" s="58">
        <v>88.4</v>
      </c>
      <c r="AR52" s="59">
        <v>8</v>
      </c>
      <c r="AS52" s="71">
        <v>0.375</v>
      </c>
      <c r="AT52" s="80">
        <v>0.231</v>
      </c>
      <c r="AU52" s="97">
        <v>20646</v>
      </c>
      <c r="AV52" s="94">
        <v>111</v>
      </c>
      <c r="AW52" s="59">
        <v>30</v>
      </c>
      <c r="AX52" s="71">
        <f t="shared" si="1"/>
        <v>0.7826383623957544</v>
      </c>
      <c r="AY52" s="80">
        <v>0.8063508589276418</v>
      </c>
      <c r="AZ52" s="76">
        <v>233</v>
      </c>
      <c r="BA52" s="75">
        <v>75.2</v>
      </c>
      <c r="BB52" s="45">
        <v>7</v>
      </c>
      <c r="BC52" s="71">
        <v>0.01</v>
      </c>
      <c r="BD52" s="81">
        <v>0.013222999488141955</v>
      </c>
    </row>
    <row r="53" spans="1:56" s="9" customFormat="1" ht="13.5" customHeight="1">
      <c r="A53" s="10">
        <v>48</v>
      </c>
      <c r="B53" s="11" t="s">
        <v>74</v>
      </c>
      <c r="C53" s="38">
        <v>14</v>
      </c>
      <c r="D53" s="49">
        <f>(G53+J53+M53+P53+S53+V53+Y53+AB53+AE53+AH53+AO53+AR53+AW53+BB53)/12</f>
        <v>19.166666666666668</v>
      </c>
      <c r="E53" s="99" t="s">
        <v>19</v>
      </c>
      <c r="F53" s="94" t="s">
        <v>94</v>
      </c>
      <c r="G53" s="41"/>
      <c r="H53" s="97">
        <v>8309.7</v>
      </c>
      <c r="I53" s="94">
        <v>128.7</v>
      </c>
      <c r="J53" s="41">
        <v>7</v>
      </c>
      <c r="K53" s="93">
        <v>577.8</v>
      </c>
      <c r="L53" s="94">
        <v>67.6</v>
      </c>
      <c r="M53" s="41">
        <v>43</v>
      </c>
      <c r="N53" s="156">
        <v>4213.661</v>
      </c>
      <c r="O53" s="68">
        <v>115.6</v>
      </c>
      <c r="P53" s="41">
        <v>16</v>
      </c>
      <c r="Q53" s="93">
        <v>516</v>
      </c>
      <c r="R53" s="94">
        <v>124.1</v>
      </c>
      <c r="S53" s="45">
        <v>17</v>
      </c>
      <c r="T53" s="93">
        <v>54.193</v>
      </c>
      <c r="U53" s="94">
        <v>130.9</v>
      </c>
      <c r="V53" s="45">
        <v>8</v>
      </c>
      <c r="W53" s="93">
        <v>438.2</v>
      </c>
      <c r="X53" s="94">
        <v>109.7</v>
      </c>
      <c r="Y53" s="45">
        <v>12</v>
      </c>
      <c r="Z53" s="93">
        <v>189.8</v>
      </c>
      <c r="AA53" s="94">
        <v>101.5</v>
      </c>
      <c r="AB53" s="45">
        <v>26</v>
      </c>
      <c r="AC53" s="97">
        <v>2655.9</v>
      </c>
      <c r="AD53" s="94">
        <v>110.9</v>
      </c>
      <c r="AE53" s="45">
        <v>7</v>
      </c>
      <c r="AF53" s="74" t="s">
        <v>19</v>
      </c>
      <c r="AG53" s="75" t="s">
        <v>19</v>
      </c>
      <c r="AH53" s="45"/>
      <c r="AI53" s="178">
        <v>476.867</v>
      </c>
      <c r="AJ53" s="171">
        <v>844.489</v>
      </c>
      <c r="AK53" s="159">
        <f t="shared" si="0"/>
        <v>-367.622</v>
      </c>
      <c r="AL53" s="57">
        <f>AI53/AJ53*100</f>
        <v>56.46811266931837</v>
      </c>
      <c r="AM53" s="97">
        <v>1035.6</v>
      </c>
      <c r="AN53" s="58">
        <v>100.8</v>
      </c>
      <c r="AO53" s="59">
        <v>24</v>
      </c>
      <c r="AP53" s="93">
        <v>558.7</v>
      </c>
      <c r="AQ53" s="58" t="s">
        <v>123</v>
      </c>
      <c r="AR53" s="59">
        <v>33</v>
      </c>
      <c r="AS53" s="71">
        <v>0.257</v>
      </c>
      <c r="AT53" s="80">
        <v>0.172</v>
      </c>
      <c r="AU53" s="97">
        <v>20568</v>
      </c>
      <c r="AV53" s="94">
        <v>117.2</v>
      </c>
      <c r="AW53" s="59">
        <v>5</v>
      </c>
      <c r="AX53" s="71">
        <f t="shared" si="1"/>
        <v>0.7796815769522365</v>
      </c>
      <c r="AY53" s="80">
        <v>0.7611920874544508</v>
      </c>
      <c r="AZ53" s="76">
        <v>670</v>
      </c>
      <c r="BA53" s="75">
        <v>97.2</v>
      </c>
      <c r="BB53" s="45">
        <v>32</v>
      </c>
      <c r="BC53" s="71">
        <v>0.01</v>
      </c>
      <c r="BD53" s="81">
        <v>0.010429596439708153</v>
      </c>
    </row>
    <row r="54" spans="1:56" s="9" customFormat="1" ht="13.5" customHeight="1">
      <c r="A54" s="10">
        <v>49</v>
      </c>
      <c r="B54" s="12" t="s">
        <v>75</v>
      </c>
      <c r="C54" s="39">
        <v>21</v>
      </c>
      <c r="D54" s="50">
        <f>(G54+J54+M54+P54+S54+V54+Y54+AB54+AE54+AH54+AO54+AR54+AW54+BB54)/13</f>
        <v>21.076923076923077</v>
      </c>
      <c r="E54" s="100" t="s">
        <v>19</v>
      </c>
      <c r="F54" s="177" t="s">
        <v>94</v>
      </c>
      <c r="G54" s="42"/>
      <c r="H54" s="95">
        <v>219.1</v>
      </c>
      <c r="I54" s="96">
        <v>95.9</v>
      </c>
      <c r="J54" s="42">
        <v>32</v>
      </c>
      <c r="K54" s="95">
        <v>66.4</v>
      </c>
      <c r="L54" s="96">
        <v>185.6</v>
      </c>
      <c r="M54" s="42">
        <v>2</v>
      </c>
      <c r="N54" s="169">
        <v>3061.62</v>
      </c>
      <c r="O54" s="69">
        <v>119.6</v>
      </c>
      <c r="P54" s="42">
        <v>13</v>
      </c>
      <c r="Q54" s="95">
        <v>31.9</v>
      </c>
      <c r="R54" s="96">
        <v>87.3</v>
      </c>
      <c r="S54" s="46">
        <v>30</v>
      </c>
      <c r="T54" s="95">
        <v>5.954</v>
      </c>
      <c r="U54" s="96">
        <v>85.1</v>
      </c>
      <c r="V54" s="46">
        <v>36</v>
      </c>
      <c r="W54" s="95">
        <v>1.4</v>
      </c>
      <c r="X54" s="96">
        <v>111.2</v>
      </c>
      <c r="Y54" s="46">
        <v>10</v>
      </c>
      <c r="Z54" s="95">
        <v>41.3</v>
      </c>
      <c r="AA54" s="96">
        <v>103.3</v>
      </c>
      <c r="AB54" s="46">
        <v>19</v>
      </c>
      <c r="AC54" s="95">
        <v>653.8</v>
      </c>
      <c r="AD54" s="96">
        <v>91.9</v>
      </c>
      <c r="AE54" s="46">
        <v>41</v>
      </c>
      <c r="AF54" s="77">
        <v>1.071</v>
      </c>
      <c r="AG54" s="78">
        <v>64.83050847457628</v>
      </c>
      <c r="AH54" s="46">
        <v>17</v>
      </c>
      <c r="AI54" s="185">
        <v>1495.896</v>
      </c>
      <c r="AJ54" s="173">
        <v>661.751</v>
      </c>
      <c r="AK54" s="162">
        <f t="shared" si="0"/>
        <v>834.145</v>
      </c>
      <c r="AL54" s="62" t="s">
        <v>98</v>
      </c>
      <c r="AM54" s="185">
        <v>1558.6</v>
      </c>
      <c r="AN54" s="63" t="s">
        <v>98</v>
      </c>
      <c r="AO54" s="64">
        <v>1</v>
      </c>
      <c r="AP54" s="65">
        <v>62.8</v>
      </c>
      <c r="AQ54" s="63" t="s">
        <v>133</v>
      </c>
      <c r="AR54" s="64">
        <v>35</v>
      </c>
      <c r="AS54" s="72">
        <v>0.217</v>
      </c>
      <c r="AT54" s="82">
        <v>0.15</v>
      </c>
      <c r="AU54" s="98">
        <v>18724</v>
      </c>
      <c r="AV54" s="96">
        <v>111.6</v>
      </c>
      <c r="AW54" s="64">
        <v>24</v>
      </c>
      <c r="AX54" s="72">
        <f t="shared" si="1"/>
        <v>0.7097801364670204</v>
      </c>
      <c r="AY54" s="82">
        <v>0.726271039389207</v>
      </c>
      <c r="AZ54" s="79">
        <v>233</v>
      </c>
      <c r="BA54" s="78">
        <v>79.3</v>
      </c>
      <c r="BB54" s="46">
        <v>14</v>
      </c>
      <c r="BC54" s="72">
        <v>0.012</v>
      </c>
      <c r="BD54" s="83">
        <v>0.014565992865636148</v>
      </c>
    </row>
    <row r="55" spans="3:44" s="13" customFormat="1" ht="6" customHeight="1">
      <c r="C55" s="14"/>
      <c r="D55" s="15"/>
      <c r="E55" s="18"/>
      <c r="F55" s="19"/>
      <c r="G55" s="17"/>
      <c r="H55" s="18"/>
      <c r="I55" s="19"/>
      <c r="J55" s="17"/>
      <c r="K55" s="17"/>
      <c r="L55" s="17"/>
      <c r="M55" s="17"/>
      <c r="N55" s="18"/>
      <c r="O55" s="19"/>
      <c r="P55" s="17"/>
      <c r="Q55" s="20"/>
      <c r="R55" s="16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16"/>
      <c r="AE55" s="17"/>
      <c r="AR55" s="31"/>
    </row>
    <row r="56" spans="2:55" s="23" customFormat="1" ht="14.25" customHeight="1">
      <c r="B56" s="24" t="s">
        <v>25</v>
      </c>
      <c r="E56" s="26"/>
      <c r="F56" s="27">
        <v>12</v>
      </c>
      <c r="G56" s="26"/>
      <c r="H56" s="26"/>
      <c r="I56" s="27">
        <v>17</v>
      </c>
      <c r="J56" s="25"/>
      <c r="K56" s="25"/>
      <c r="L56" s="25">
        <v>14</v>
      </c>
      <c r="M56" s="25"/>
      <c r="N56" s="26"/>
      <c r="O56" s="25">
        <v>18</v>
      </c>
      <c r="P56" s="26"/>
      <c r="R56" s="23">
        <v>19</v>
      </c>
      <c r="U56" s="23">
        <v>18</v>
      </c>
      <c r="X56" s="23">
        <v>19</v>
      </c>
      <c r="AA56" s="23">
        <v>13</v>
      </c>
      <c r="AD56" s="28">
        <v>13</v>
      </c>
      <c r="AG56" s="23">
        <v>7</v>
      </c>
      <c r="AI56" s="23">
        <v>7</v>
      </c>
      <c r="AN56" s="23">
        <v>19</v>
      </c>
      <c r="AQ56" s="23">
        <v>32</v>
      </c>
      <c r="AR56" s="31"/>
      <c r="AV56" s="23">
        <v>0</v>
      </c>
      <c r="AX56" s="23">
        <v>31</v>
      </c>
      <c r="BA56" s="23">
        <v>9</v>
      </c>
      <c r="BC56" s="23">
        <v>3</v>
      </c>
    </row>
    <row r="57" spans="2:44" ht="12.75" customHeight="1">
      <c r="B57" s="24" t="s">
        <v>26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/>
      <c r="AE57" s="29"/>
      <c r="AR57" s="31"/>
    </row>
    <row r="58" spans="20:44" s="31" customFormat="1" ht="6" customHeight="1">
      <c r="T58" s="32"/>
      <c r="AD58" s="33"/>
      <c r="AR58" s="1"/>
    </row>
    <row r="59" spans="3:44" s="31" customFormat="1" ht="13.5">
      <c r="C59" s="32" t="s">
        <v>27</v>
      </c>
      <c r="AC59" s="34" t="s">
        <v>29</v>
      </c>
      <c r="AD59" s="33"/>
      <c r="AR59" s="1"/>
    </row>
    <row r="60" spans="3:44" s="31" customFormat="1" ht="13.5">
      <c r="C60" s="32" t="s">
        <v>28</v>
      </c>
      <c r="AC60" s="34" t="s">
        <v>34</v>
      </c>
      <c r="AD60" s="33"/>
      <c r="AR60" s="1"/>
    </row>
    <row r="61" spans="5:30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AD61" s="35"/>
    </row>
    <row r="62" spans="5:30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AD62" s="35"/>
    </row>
    <row r="63" spans="5:30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AD63" s="35"/>
    </row>
    <row r="64" spans="5:30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AD64" s="35"/>
    </row>
    <row r="65" spans="5:30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AD65" s="35"/>
    </row>
    <row r="66" spans="5:30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AD66" s="35"/>
    </row>
    <row r="67" spans="5:30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AD67" s="35"/>
    </row>
    <row r="68" spans="5:30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AD68" s="35"/>
    </row>
    <row r="69" spans="5:30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AD69" s="35"/>
    </row>
    <row r="70" spans="5:30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AD70" s="35"/>
    </row>
    <row r="71" spans="5:30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AD71" s="35"/>
    </row>
    <row r="72" ht="12.75">
      <c r="AD72" s="35"/>
    </row>
    <row r="73" ht="12.75">
      <c r="AD73" s="35"/>
    </row>
    <row r="74" ht="12.75">
      <c r="AD74" s="35"/>
    </row>
    <row r="75" ht="12.75">
      <c r="AD75" s="35"/>
    </row>
    <row r="76" ht="12.75">
      <c r="AD76" s="35"/>
    </row>
    <row r="77" ht="12.75">
      <c r="AD77" s="35"/>
    </row>
    <row r="78" ht="12.75">
      <c r="AD78" s="35"/>
    </row>
    <row r="79" ht="12.75">
      <c r="AD79" s="35"/>
    </row>
    <row r="80" ht="12.75">
      <c r="AD80" s="35"/>
    </row>
    <row r="81" ht="12.75">
      <c r="AD81" s="35"/>
    </row>
    <row r="82" ht="12.75">
      <c r="AD82" s="35"/>
    </row>
    <row r="83" ht="12.75">
      <c r="AD83" s="35"/>
    </row>
    <row r="84" ht="12.75">
      <c r="AD84" s="35"/>
    </row>
    <row r="85" ht="12.75">
      <c r="AD85" s="35"/>
    </row>
    <row r="86" ht="12.75">
      <c r="AD86" s="35"/>
    </row>
    <row r="87" ht="12.75">
      <c r="AD87" s="35"/>
    </row>
    <row r="88" ht="12.75">
      <c r="AD88" s="35"/>
    </row>
    <row r="89" ht="12.75">
      <c r="AD89" s="35"/>
    </row>
    <row r="90" ht="12.75">
      <c r="AD90" s="35"/>
    </row>
    <row r="91" ht="12.75">
      <c r="AD91" s="35"/>
    </row>
    <row r="92" ht="12.75">
      <c r="AD92" s="35"/>
    </row>
    <row r="93" ht="12.75">
      <c r="AD93" s="35"/>
    </row>
    <row r="94" ht="12.75">
      <c r="AD94" s="35"/>
    </row>
    <row r="95" ht="12.75">
      <c r="AD95" s="35"/>
    </row>
    <row r="96" ht="12.75">
      <c r="AD96" s="35"/>
    </row>
    <row r="97" ht="12.75">
      <c r="AD97" s="35"/>
    </row>
    <row r="98" ht="12.75">
      <c r="AD98" s="35"/>
    </row>
    <row r="99" ht="12.75">
      <c r="AD99" s="35"/>
    </row>
    <row r="100" ht="12.75">
      <c r="AD100" s="35"/>
    </row>
    <row r="101" ht="12.75">
      <c r="AD101" s="35"/>
    </row>
    <row r="102" ht="12.75">
      <c r="AD102" s="35"/>
    </row>
    <row r="103" ht="12.75">
      <c r="AD103" s="35"/>
    </row>
    <row r="104" ht="12.75">
      <c r="AD104" s="35"/>
    </row>
  </sheetData>
  <sheetProtection/>
  <mergeCells count="63">
    <mergeCell ref="AI5:AT5"/>
    <mergeCell ref="Y7:Y8"/>
    <mergeCell ref="AC7:AC8"/>
    <mergeCell ref="W4:Y6"/>
    <mergeCell ref="Z4:AB6"/>
    <mergeCell ref="AI4:AT4"/>
    <mergeCell ref="AD7:AD8"/>
    <mergeCell ref="AC4:AE6"/>
    <mergeCell ref="AA7:AA8"/>
    <mergeCell ref="AB7:AB8"/>
    <mergeCell ref="N4:P6"/>
    <mergeCell ref="N7:N8"/>
    <mergeCell ref="O7:O8"/>
    <mergeCell ref="P7:P8"/>
    <mergeCell ref="Q7:Q8"/>
    <mergeCell ref="Q4:S6"/>
    <mergeCell ref="R7:R8"/>
    <mergeCell ref="L7:L8"/>
    <mergeCell ref="M7:M8"/>
    <mergeCell ref="X7:X8"/>
    <mergeCell ref="W7:W8"/>
    <mergeCell ref="S7:S8"/>
    <mergeCell ref="T7:T8"/>
    <mergeCell ref="B4:B8"/>
    <mergeCell ref="C4:C8"/>
    <mergeCell ref="D4:D8"/>
    <mergeCell ref="H7:H8"/>
    <mergeCell ref="I7:I8"/>
    <mergeCell ref="J7:J8"/>
    <mergeCell ref="E7:E8"/>
    <mergeCell ref="F7:F8"/>
    <mergeCell ref="E5:G6"/>
    <mergeCell ref="G7:G8"/>
    <mergeCell ref="AU6:AU8"/>
    <mergeCell ref="AV6:AV8"/>
    <mergeCell ref="H5:J6"/>
    <mergeCell ref="K5:M6"/>
    <mergeCell ref="E4:M4"/>
    <mergeCell ref="AF4:AH6"/>
    <mergeCell ref="AF7:AF8"/>
    <mergeCell ref="AG7:AG8"/>
    <mergeCell ref="AH7:AH8"/>
    <mergeCell ref="K7:K8"/>
    <mergeCell ref="AI6:AL6"/>
    <mergeCell ref="AK7:AL7"/>
    <mergeCell ref="AI7:AI8"/>
    <mergeCell ref="AJ7:AJ8"/>
    <mergeCell ref="AZ4:BD5"/>
    <mergeCell ref="BC6:BD7"/>
    <mergeCell ref="AZ6:AZ8"/>
    <mergeCell ref="BA6:BA8"/>
    <mergeCell ref="BB6:BB8"/>
    <mergeCell ref="AX6:AY7"/>
    <mergeCell ref="AS6:AT7"/>
    <mergeCell ref="AW6:AW8"/>
    <mergeCell ref="U7:U8"/>
    <mergeCell ref="V7:V8"/>
    <mergeCell ref="AE7:AE8"/>
    <mergeCell ref="AM6:AO7"/>
    <mergeCell ref="AP6:AR7"/>
    <mergeCell ref="T4:V6"/>
    <mergeCell ref="Z7:Z8"/>
    <mergeCell ref="AU4:AY5"/>
  </mergeCells>
  <printOptions horizontalCentered="1"/>
  <pageMargins left="0.11811023622047245" right="0.11811023622047245" top="0.3937007874015748" bottom="0" header="0.31496062992125984" footer="0.31496062992125984"/>
  <pageSetup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6"/>
  <sheetViews>
    <sheetView zoomScale="130" zoomScaleNormal="13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4" sqref="B4:B8"/>
    </sheetView>
  </sheetViews>
  <sheetFormatPr defaultColWidth="9.140625" defaultRowHeight="15"/>
  <cols>
    <col min="1" max="1" width="3.421875" style="1" hidden="1" customWidth="1"/>
    <col min="2" max="2" width="20.140625" style="1" customWidth="1"/>
    <col min="3" max="3" width="5.7109375" style="1" customWidth="1"/>
    <col min="4" max="4" width="6.28125" style="1" customWidth="1"/>
    <col min="5" max="5" width="8.00390625" style="3" customWidth="1"/>
    <col min="6" max="6" width="7.7109375" style="3" customWidth="1"/>
    <col min="7" max="7" width="5.7109375" style="3" customWidth="1"/>
    <col min="8" max="8" width="8.7109375" style="3" customWidth="1"/>
    <col min="9" max="9" width="7.7109375" style="3" customWidth="1"/>
    <col min="10" max="10" width="5.7109375" style="3" customWidth="1"/>
    <col min="11" max="11" width="8.7109375" style="3" customWidth="1"/>
    <col min="12" max="12" width="7.7109375" style="3" customWidth="1"/>
    <col min="13" max="13" width="6.28125" style="3" customWidth="1"/>
    <col min="14" max="14" width="8.7109375" style="3" customWidth="1"/>
    <col min="15" max="15" width="7.7109375" style="3" customWidth="1"/>
    <col min="16" max="16" width="5.7109375" style="3" customWidth="1"/>
    <col min="17" max="17" width="8.7109375" style="1" customWidth="1"/>
    <col min="18" max="18" width="7.7109375" style="1" customWidth="1"/>
    <col min="19" max="19" width="5.7109375" style="1" customWidth="1"/>
    <col min="20" max="20" width="8.00390625" style="1" customWidth="1"/>
    <col min="21" max="21" width="7.7109375" style="1" customWidth="1"/>
    <col min="22" max="22" width="5.7109375" style="1" customWidth="1"/>
    <col min="23" max="23" width="8.7109375" style="1" customWidth="1"/>
    <col min="24" max="24" width="7.7109375" style="1" customWidth="1"/>
    <col min="25" max="25" width="5.7109375" style="1" customWidth="1"/>
    <col min="26" max="26" width="8.7109375" style="1" customWidth="1"/>
    <col min="27" max="27" width="7.7109375" style="1" customWidth="1"/>
    <col min="28" max="28" width="5.7109375" style="1" customWidth="1"/>
    <col min="29" max="29" width="7.57421875" style="1" customWidth="1"/>
    <col min="30" max="30" width="7.421875" style="1" customWidth="1"/>
    <col min="31" max="31" width="6.28125" style="1" customWidth="1"/>
    <col min="32" max="32" width="7.00390625" style="1" customWidth="1"/>
    <col min="33" max="33" width="7.421875" style="1" customWidth="1"/>
    <col min="34" max="34" width="6.140625" style="1" customWidth="1"/>
    <col min="35" max="35" width="8.00390625" style="1" customWidth="1"/>
    <col min="36" max="36" width="8.00390625" style="1" hidden="1" customWidth="1"/>
    <col min="37" max="37" width="7.57421875" style="1" customWidth="1"/>
    <col min="38" max="38" width="7.421875" style="1" customWidth="1"/>
    <col min="39" max="39" width="7.7109375" style="1" customWidth="1"/>
    <col min="40" max="40" width="7.421875" style="1" customWidth="1"/>
    <col min="41" max="41" width="6.140625" style="1" customWidth="1"/>
    <col min="42" max="42" width="8.00390625" style="1" customWidth="1"/>
    <col min="43" max="43" width="7.7109375" style="1" customWidth="1"/>
    <col min="44" max="44" width="6.140625" style="1" customWidth="1"/>
    <col min="45" max="46" width="7.140625" style="1" customWidth="1"/>
    <col min="47" max="47" width="8.00390625" style="1" customWidth="1"/>
    <col min="48" max="48" width="7.00390625" style="1" customWidth="1"/>
    <col min="49" max="49" width="6.00390625" style="1" customWidth="1"/>
    <col min="50" max="51" width="7.140625" style="1" customWidth="1"/>
    <col min="52" max="52" width="7.28125" style="1" customWidth="1"/>
    <col min="53" max="53" width="7.00390625" style="1" customWidth="1"/>
    <col min="54" max="54" width="6.00390625" style="1" customWidth="1"/>
    <col min="55" max="56" width="6.7109375" style="1" customWidth="1"/>
    <col min="57" max="16384" width="9.140625" style="1" customWidth="1"/>
  </cols>
  <sheetData>
    <row r="1" ht="15" customHeight="1">
      <c r="E1" s="2" t="s">
        <v>30</v>
      </c>
    </row>
    <row r="2" spans="4:5" ht="13.5" customHeight="1">
      <c r="D2" s="2"/>
      <c r="E2" s="4" t="s">
        <v>108</v>
      </c>
    </row>
    <row r="3" spans="4:5" ht="7.5" customHeight="1">
      <c r="D3" s="2"/>
      <c r="E3" s="2"/>
    </row>
    <row r="4" spans="2:56" s="5" customFormat="1" ht="12.75" customHeight="1">
      <c r="B4" s="226" t="s">
        <v>35</v>
      </c>
      <c r="C4" s="229" t="s">
        <v>0</v>
      </c>
      <c r="D4" s="232" t="s">
        <v>36</v>
      </c>
      <c r="E4" s="222" t="s">
        <v>1</v>
      </c>
      <c r="F4" s="223"/>
      <c r="G4" s="223"/>
      <c r="H4" s="223"/>
      <c r="I4" s="223"/>
      <c r="J4" s="223"/>
      <c r="K4" s="223"/>
      <c r="L4" s="223"/>
      <c r="M4" s="224"/>
      <c r="N4" s="196" t="s">
        <v>2</v>
      </c>
      <c r="O4" s="197"/>
      <c r="P4" s="198"/>
      <c r="Q4" s="236" t="s">
        <v>3</v>
      </c>
      <c r="R4" s="237"/>
      <c r="S4" s="238"/>
      <c r="T4" s="196" t="s">
        <v>4</v>
      </c>
      <c r="U4" s="197"/>
      <c r="V4" s="198"/>
      <c r="W4" s="236" t="s">
        <v>5</v>
      </c>
      <c r="X4" s="237"/>
      <c r="Y4" s="238"/>
      <c r="Z4" s="236" t="s">
        <v>6</v>
      </c>
      <c r="AA4" s="237"/>
      <c r="AB4" s="238"/>
      <c r="AC4" s="196" t="s">
        <v>7</v>
      </c>
      <c r="AD4" s="197"/>
      <c r="AE4" s="198"/>
      <c r="AF4" s="196" t="s">
        <v>31</v>
      </c>
      <c r="AG4" s="197"/>
      <c r="AH4" s="198"/>
      <c r="AI4" s="248" t="s">
        <v>37</v>
      </c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50"/>
      <c r="AU4" s="205" t="s">
        <v>117</v>
      </c>
      <c r="AV4" s="206"/>
      <c r="AW4" s="206"/>
      <c r="AX4" s="206"/>
      <c r="AY4" s="207"/>
      <c r="AZ4" s="196" t="s">
        <v>119</v>
      </c>
      <c r="BA4" s="197"/>
      <c r="BB4" s="197"/>
      <c r="BC4" s="197"/>
      <c r="BD4" s="198"/>
    </row>
    <row r="5" spans="2:56" s="5" customFormat="1" ht="12.75" customHeight="1">
      <c r="B5" s="227"/>
      <c r="C5" s="230"/>
      <c r="D5" s="233"/>
      <c r="E5" s="196" t="s">
        <v>8</v>
      </c>
      <c r="F5" s="197"/>
      <c r="G5" s="198"/>
      <c r="H5" s="196" t="s">
        <v>9</v>
      </c>
      <c r="I5" s="197"/>
      <c r="J5" s="198"/>
      <c r="K5" s="196" t="s">
        <v>33</v>
      </c>
      <c r="L5" s="197"/>
      <c r="M5" s="198"/>
      <c r="N5" s="202"/>
      <c r="O5" s="203"/>
      <c r="P5" s="204"/>
      <c r="Q5" s="239"/>
      <c r="R5" s="240"/>
      <c r="S5" s="241"/>
      <c r="T5" s="202"/>
      <c r="U5" s="203"/>
      <c r="V5" s="204"/>
      <c r="W5" s="239"/>
      <c r="X5" s="240"/>
      <c r="Y5" s="241"/>
      <c r="Z5" s="239"/>
      <c r="AA5" s="240"/>
      <c r="AB5" s="241"/>
      <c r="AC5" s="202"/>
      <c r="AD5" s="203"/>
      <c r="AE5" s="204"/>
      <c r="AF5" s="202"/>
      <c r="AG5" s="203"/>
      <c r="AH5" s="204"/>
      <c r="AI5" s="245" t="s">
        <v>112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7"/>
      <c r="AU5" s="208"/>
      <c r="AV5" s="209"/>
      <c r="AW5" s="209"/>
      <c r="AX5" s="209"/>
      <c r="AY5" s="210"/>
      <c r="AZ5" s="199"/>
      <c r="BA5" s="200"/>
      <c r="BB5" s="200"/>
      <c r="BC5" s="200"/>
      <c r="BD5" s="201"/>
    </row>
    <row r="6" spans="2:56" s="5" customFormat="1" ht="12.75" customHeight="1">
      <c r="B6" s="227"/>
      <c r="C6" s="230"/>
      <c r="D6" s="233"/>
      <c r="E6" s="199"/>
      <c r="F6" s="200"/>
      <c r="G6" s="201"/>
      <c r="H6" s="199"/>
      <c r="I6" s="200"/>
      <c r="J6" s="201"/>
      <c r="K6" s="199"/>
      <c r="L6" s="200"/>
      <c r="M6" s="201"/>
      <c r="N6" s="199"/>
      <c r="O6" s="200"/>
      <c r="P6" s="201"/>
      <c r="Q6" s="242"/>
      <c r="R6" s="243"/>
      <c r="S6" s="244"/>
      <c r="T6" s="199"/>
      <c r="U6" s="200"/>
      <c r="V6" s="201"/>
      <c r="W6" s="242"/>
      <c r="X6" s="243"/>
      <c r="Y6" s="244"/>
      <c r="Z6" s="242"/>
      <c r="AA6" s="243"/>
      <c r="AB6" s="244"/>
      <c r="AC6" s="199"/>
      <c r="AD6" s="200"/>
      <c r="AE6" s="201"/>
      <c r="AF6" s="202"/>
      <c r="AG6" s="203"/>
      <c r="AH6" s="204"/>
      <c r="AI6" s="196" t="s">
        <v>44</v>
      </c>
      <c r="AJ6" s="197"/>
      <c r="AK6" s="197"/>
      <c r="AL6" s="198"/>
      <c r="AM6" s="196" t="s">
        <v>38</v>
      </c>
      <c r="AN6" s="197"/>
      <c r="AO6" s="198"/>
      <c r="AP6" s="196" t="s">
        <v>39</v>
      </c>
      <c r="AQ6" s="197"/>
      <c r="AR6" s="198"/>
      <c r="AS6" s="189" t="s">
        <v>93</v>
      </c>
      <c r="AT6" s="190"/>
      <c r="AU6" s="193" t="s">
        <v>41</v>
      </c>
      <c r="AV6" s="219" t="s">
        <v>118</v>
      </c>
      <c r="AW6" s="193" t="s">
        <v>10</v>
      </c>
      <c r="AX6" s="189" t="s">
        <v>42</v>
      </c>
      <c r="AY6" s="190"/>
      <c r="AZ6" s="193" t="s">
        <v>92</v>
      </c>
      <c r="BA6" s="193" t="s">
        <v>120</v>
      </c>
      <c r="BB6" s="193" t="s">
        <v>10</v>
      </c>
      <c r="BC6" s="215" t="s">
        <v>43</v>
      </c>
      <c r="BD6" s="216"/>
    </row>
    <row r="7" spans="2:56" s="5" customFormat="1" ht="22.5" customHeight="1">
      <c r="B7" s="227"/>
      <c r="C7" s="230"/>
      <c r="D7" s="233"/>
      <c r="E7" s="225" t="s">
        <v>11</v>
      </c>
      <c r="F7" s="193" t="s">
        <v>109</v>
      </c>
      <c r="G7" s="235" t="s">
        <v>10</v>
      </c>
      <c r="H7" s="225" t="s">
        <v>11</v>
      </c>
      <c r="I7" s="193" t="s">
        <v>109</v>
      </c>
      <c r="J7" s="235" t="s">
        <v>10</v>
      </c>
      <c r="K7" s="225" t="s">
        <v>11</v>
      </c>
      <c r="L7" s="193" t="s">
        <v>109</v>
      </c>
      <c r="M7" s="235" t="s">
        <v>10</v>
      </c>
      <c r="N7" s="225" t="s">
        <v>11</v>
      </c>
      <c r="O7" s="193" t="s">
        <v>109</v>
      </c>
      <c r="P7" s="235" t="s">
        <v>10</v>
      </c>
      <c r="Q7" s="193" t="s">
        <v>12</v>
      </c>
      <c r="R7" s="193" t="s">
        <v>110</v>
      </c>
      <c r="S7" s="193" t="s">
        <v>10</v>
      </c>
      <c r="T7" s="193" t="s">
        <v>13</v>
      </c>
      <c r="U7" s="193" t="s">
        <v>111</v>
      </c>
      <c r="V7" s="193" t="s">
        <v>10</v>
      </c>
      <c r="W7" s="193" t="s">
        <v>14</v>
      </c>
      <c r="X7" s="193" t="s">
        <v>109</v>
      </c>
      <c r="Y7" s="193" t="s">
        <v>10</v>
      </c>
      <c r="Z7" s="193" t="s">
        <v>14</v>
      </c>
      <c r="AA7" s="193" t="s">
        <v>109</v>
      </c>
      <c r="AB7" s="193" t="s">
        <v>10</v>
      </c>
      <c r="AC7" s="193" t="s">
        <v>15</v>
      </c>
      <c r="AD7" s="193" t="s">
        <v>110</v>
      </c>
      <c r="AE7" s="193" t="s">
        <v>10</v>
      </c>
      <c r="AF7" s="193" t="s">
        <v>32</v>
      </c>
      <c r="AG7" s="193" t="s">
        <v>109</v>
      </c>
      <c r="AH7" s="193" t="s">
        <v>10</v>
      </c>
      <c r="AI7" s="193" t="s">
        <v>40</v>
      </c>
      <c r="AJ7" s="213" t="s">
        <v>97</v>
      </c>
      <c r="AK7" s="211" t="s">
        <v>113</v>
      </c>
      <c r="AL7" s="212"/>
      <c r="AM7" s="199"/>
      <c r="AN7" s="200"/>
      <c r="AO7" s="201"/>
      <c r="AP7" s="199"/>
      <c r="AQ7" s="200"/>
      <c r="AR7" s="201"/>
      <c r="AS7" s="191"/>
      <c r="AT7" s="192"/>
      <c r="AU7" s="194"/>
      <c r="AV7" s="220"/>
      <c r="AW7" s="194"/>
      <c r="AX7" s="191"/>
      <c r="AY7" s="192"/>
      <c r="AZ7" s="194"/>
      <c r="BA7" s="194"/>
      <c r="BB7" s="194"/>
      <c r="BC7" s="217"/>
      <c r="BD7" s="218"/>
    </row>
    <row r="8" spans="2:56" s="5" customFormat="1" ht="51.75" customHeight="1">
      <c r="B8" s="228"/>
      <c r="C8" s="231"/>
      <c r="D8" s="234"/>
      <c r="E8" s="191"/>
      <c r="F8" s="195"/>
      <c r="G8" s="192"/>
      <c r="H8" s="191"/>
      <c r="I8" s="195"/>
      <c r="J8" s="192"/>
      <c r="K8" s="191"/>
      <c r="L8" s="195"/>
      <c r="M8" s="192"/>
      <c r="N8" s="191"/>
      <c r="O8" s="195"/>
      <c r="P8" s="192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214"/>
      <c r="AK8" s="51" t="s">
        <v>95</v>
      </c>
      <c r="AL8" s="52" t="s">
        <v>96</v>
      </c>
      <c r="AM8" s="52" t="s">
        <v>40</v>
      </c>
      <c r="AN8" s="52" t="s">
        <v>114</v>
      </c>
      <c r="AO8" s="51" t="s">
        <v>10</v>
      </c>
      <c r="AP8" s="52" t="s">
        <v>40</v>
      </c>
      <c r="AQ8" s="52" t="s">
        <v>114</v>
      </c>
      <c r="AR8" s="51" t="s">
        <v>10</v>
      </c>
      <c r="AS8" s="53" t="s">
        <v>115</v>
      </c>
      <c r="AT8" s="53" t="s">
        <v>116</v>
      </c>
      <c r="AU8" s="195"/>
      <c r="AV8" s="221"/>
      <c r="AW8" s="195"/>
      <c r="AX8" s="53" t="s">
        <v>115</v>
      </c>
      <c r="AY8" s="53" t="s">
        <v>116</v>
      </c>
      <c r="AZ8" s="195"/>
      <c r="BA8" s="195"/>
      <c r="BB8" s="195"/>
      <c r="BC8" s="47" t="s">
        <v>122</v>
      </c>
      <c r="BD8" s="47" t="s">
        <v>121</v>
      </c>
    </row>
    <row r="9" spans="2:31" s="5" customFormat="1" ht="6.75" customHeigh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56" s="36" customFormat="1" ht="13.5">
      <c r="A10" s="70"/>
      <c r="B10" s="119" t="s">
        <v>16</v>
      </c>
      <c r="C10" s="120"/>
      <c r="D10" s="121"/>
      <c r="E10" s="122">
        <v>17156</v>
      </c>
      <c r="F10" s="123">
        <v>103.9</v>
      </c>
      <c r="G10" s="124"/>
      <c r="H10" s="125">
        <v>428734.5</v>
      </c>
      <c r="I10" s="123">
        <v>110.3</v>
      </c>
      <c r="J10" s="124"/>
      <c r="K10" s="125">
        <v>108398.4</v>
      </c>
      <c r="L10" s="123">
        <v>113.3</v>
      </c>
      <c r="M10" s="124"/>
      <c r="N10" s="126">
        <v>86172.413</v>
      </c>
      <c r="O10" s="127">
        <v>109</v>
      </c>
      <c r="P10" s="124"/>
      <c r="Q10" s="125">
        <v>222096.8</v>
      </c>
      <c r="R10" s="123">
        <v>99.7</v>
      </c>
      <c r="S10" s="128"/>
      <c r="T10" s="129">
        <v>3943.686</v>
      </c>
      <c r="U10" s="123">
        <v>90.2</v>
      </c>
      <c r="V10" s="128"/>
      <c r="W10" s="125">
        <v>219171.2</v>
      </c>
      <c r="X10" s="123">
        <v>97.8</v>
      </c>
      <c r="Y10" s="128"/>
      <c r="Z10" s="125">
        <v>49878.6</v>
      </c>
      <c r="AA10" s="123">
        <v>108.4</v>
      </c>
      <c r="AB10" s="128"/>
      <c r="AC10" s="125">
        <v>313127.2</v>
      </c>
      <c r="AD10" s="123">
        <v>104.3</v>
      </c>
      <c r="AE10" s="128"/>
      <c r="AF10" s="130">
        <v>28450.274</v>
      </c>
      <c r="AG10" s="131">
        <v>104.58444533649767</v>
      </c>
      <c r="AH10" s="128"/>
      <c r="AI10" s="132">
        <v>103981.226</v>
      </c>
      <c r="AJ10" s="164">
        <v>145119.688</v>
      </c>
      <c r="AK10" s="164">
        <f>AI10-AJ10</f>
        <v>-41138.462</v>
      </c>
      <c r="AL10" s="133">
        <f>AI10/AJ10*100</f>
        <v>71.65204627507192</v>
      </c>
      <c r="AM10" s="125">
        <v>143393.8</v>
      </c>
      <c r="AN10" s="134">
        <v>89.1</v>
      </c>
      <c r="AO10" s="135"/>
      <c r="AP10" s="125">
        <v>39412.6</v>
      </c>
      <c r="AQ10" s="134" t="s">
        <v>132</v>
      </c>
      <c r="AR10" s="135"/>
      <c r="AS10" s="165">
        <v>0.24600000000000002</v>
      </c>
      <c r="AT10" s="137">
        <v>0.23600000000000002</v>
      </c>
      <c r="AU10" s="125">
        <v>26380</v>
      </c>
      <c r="AV10" s="123">
        <v>114.4</v>
      </c>
      <c r="AW10" s="135"/>
      <c r="AX10" s="138">
        <f>AU10/$AU$10</f>
        <v>1</v>
      </c>
      <c r="AY10" s="139">
        <v>1</v>
      </c>
      <c r="AZ10" s="130">
        <v>18021</v>
      </c>
      <c r="BA10" s="131">
        <v>88.4</v>
      </c>
      <c r="BB10" s="128"/>
      <c r="BC10" s="136">
        <v>0.006999999999999999</v>
      </c>
      <c r="BD10" s="137">
        <v>0.008</v>
      </c>
    </row>
    <row r="11" spans="1:56" s="36" customFormat="1" ht="13.5" customHeight="1">
      <c r="A11" s="107"/>
      <c r="B11" s="108" t="s">
        <v>82</v>
      </c>
      <c r="C11" s="109" t="s">
        <v>83</v>
      </c>
      <c r="D11" s="110"/>
      <c r="E11" s="140"/>
      <c r="F11" s="141"/>
      <c r="G11" s="111"/>
      <c r="H11" s="140"/>
      <c r="I11" s="142"/>
      <c r="J11" s="111"/>
      <c r="K11" s="140"/>
      <c r="L11" s="141"/>
      <c r="M11" s="111"/>
      <c r="N11" s="140"/>
      <c r="O11" s="142"/>
      <c r="P11" s="111"/>
      <c r="Q11" s="143"/>
      <c r="R11" s="144"/>
      <c r="S11" s="112"/>
      <c r="T11" s="145"/>
      <c r="U11" s="141"/>
      <c r="V11" s="112"/>
      <c r="W11" s="143"/>
      <c r="X11" s="144"/>
      <c r="Y11" s="112"/>
      <c r="Z11" s="143"/>
      <c r="AA11" s="144"/>
      <c r="AB11" s="112"/>
      <c r="AC11" s="143"/>
      <c r="AD11" s="144"/>
      <c r="AE11" s="112"/>
      <c r="AF11" s="146"/>
      <c r="AG11" s="144"/>
      <c r="AH11" s="112"/>
      <c r="AI11" s="146"/>
      <c r="AJ11" s="144"/>
      <c r="AK11" s="112"/>
      <c r="AL11" s="143"/>
      <c r="AM11" s="14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66"/>
      <c r="BC11" s="167"/>
      <c r="BD11" s="168"/>
    </row>
    <row r="12" spans="1:56" s="9" customFormat="1" ht="13.5" customHeight="1">
      <c r="A12" s="10">
        <v>1</v>
      </c>
      <c r="B12" s="11" t="s">
        <v>22</v>
      </c>
      <c r="C12" s="38">
        <v>1</v>
      </c>
      <c r="D12" s="49">
        <f>(G12+J12+M12+P12+S12+V12+Y12+AB12+AE12+AH12+AO12+AR12+AW12+BB12)/14</f>
        <v>3.5</v>
      </c>
      <c r="E12" s="163">
        <v>1568.9</v>
      </c>
      <c r="F12" s="94">
        <v>129.5</v>
      </c>
      <c r="G12" s="41">
        <v>1</v>
      </c>
      <c r="H12" s="97">
        <v>132550.8</v>
      </c>
      <c r="I12" s="94">
        <v>112</v>
      </c>
      <c r="J12" s="41">
        <v>2</v>
      </c>
      <c r="K12" s="97">
        <v>76504.9</v>
      </c>
      <c r="L12" s="94">
        <v>112.8</v>
      </c>
      <c r="M12" s="41">
        <v>1</v>
      </c>
      <c r="N12" s="156">
        <v>2593.01</v>
      </c>
      <c r="O12" s="68">
        <v>92.8</v>
      </c>
      <c r="P12" s="41">
        <v>9</v>
      </c>
      <c r="Q12" s="97">
        <v>37476.4</v>
      </c>
      <c r="R12" s="94">
        <v>115.4</v>
      </c>
      <c r="S12" s="45">
        <v>4</v>
      </c>
      <c r="T12" s="97">
        <v>1304.016</v>
      </c>
      <c r="U12" s="94">
        <v>83.3</v>
      </c>
      <c r="V12" s="45">
        <v>8</v>
      </c>
      <c r="W12" s="97">
        <v>85545.4</v>
      </c>
      <c r="X12" s="94">
        <v>108.4</v>
      </c>
      <c r="Y12" s="45">
        <v>4</v>
      </c>
      <c r="Z12" s="97">
        <v>33113</v>
      </c>
      <c r="AA12" s="94">
        <v>109</v>
      </c>
      <c r="AB12" s="45">
        <v>2</v>
      </c>
      <c r="AC12" s="97">
        <v>121656.3</v>
      </c>
      <c r="AD12" s="94">
        <v>100.7</v>
      </c>
      <c r="AE12" s="45">
        <v>4</v>
      </c>
      <c r="AF12" s="74">
        <v>658.628</v>
      </c>
      <c r="AG12" s="75">
        <v>109.88873112775481</v>
      </c>
      <c r="AH12" s="45">
        <v>2</v>
      </c>
      <c r="AI12" s="61">
        <v>70376.177</v>
      </c>
      <c r="AJ12" s="172">
        <v>60687.897</v>
      </c>
      <c r="AK12" s="160">
        <f aca="true" t="shared" si="0" ref="AK12:AK20">AI12-AJ12</f>
        <v>9688.279999999999</v>
      </c>
      <c r="AL12" s="57">
        <f aca="true" t="shared" si="1" ref="AL12:AL20">AI12/AJ12*100</f>
        <v>115.96410566014505</v>
      </c>
      <c r="AM12" s="97">
        <v>77801.5</v>
      </c>
      <c r="AN12" s="58">
        <v>116.6</v>
      </c>
      <c r="AO12" s="59">
        <v>3</v>
      </c>
      <c r="AP12" s="97">
        <v>7425.3</v>
      </c>
      <c r="AQ12" s="58">
        <v>122.9</v>
      </c>
      <c r="AR12" s="59">
        <v>4</v>
      </c>
      <c r="AS12" s="71">
        <v>0.239</v>
      </c>
      <c r="AT12" s="80">
        <v>0.20800000000000002</v>
      </c>
      <c r="AU12" s="97">
        <v>33226</v>
      </c>
      <c r="AV12" s="94">
        <v>113.8</v>
      </c>
      <c r="AW12" s="59">
        <v>2</v>
      </c>
      <c r="AX12" s="71">
        <f aca="true" t="shared" si="2" ref="AX12:AX20">AU12/$AU$10</f>
        <v>1.2595147839272176</v>
      </c>
      <c r="AY12" s="80">
        <v>1.2666579906298803</v>
      </c>
      <c r="AZ12" s="76">
        <v>956</v>
      </c>
      <c r="BA12" s="75">
        <v>89.9</v>
      </c>
      <c r="BB12" s="45">
        <v>3</v>
      </c>
      <c r="BC12" s="71">
        <v>0.002</v>
      </c>
      <c r="BD12" s="81">
        <v>0.00203639846743295</v>
      </c>
    </row>
    <row r="13" spans="1:56" s="9" customFormat="1" ht="13.5" customHeight="1">
      <c r="A13" s="10">
        <v>8</v>
      </c>
      <c r="B13" s="11" t="s">
        <v>66</v>
      </c>
      <c r="C13" s="38">
        <v>2</v>
      </c>
      <c r="D13" s="49">
        <f>(G13+J13+M13+P13+S13+V13+Y13+AB13+AE13+AH13+AO13+AR13+AW13+BB13)/13</f>
        <v>4.076923076923077</v>
      </c>
      <c r="E13" s="99">
        <v>682.7</v>
      </c>
      <c r="F13" s="94">
        <v>104.7</v>
      </c>
      <c r="G13" s="41">
        <v>2</v>
      </c>
      <c r="H13" s="97">
        <v>13598.2</v>
      </c>
      <c r="I13" s="94">
        <v>172.3</v>
      </c>
      <c r="J13" s="41">
        <v>1</v>
      </c>
      <c r="K13" s="97">
        <v>1554.6</v>
      </c>
      <c r="L13" s="94">
        <v>102.4</v>
      </c>
      <c r="M13" s="41">
        <v>6</v>
      </c>
      <c r="N13" s="156">
        <v>4377.441</v>
      </c>
      <c r="O13" s="68">
        <v>122.6</v>
      </c>
      <c r="P13" s="41">
        <v>2</v>
      </c>
      <c r="Q13" s="93">
        <v>122</v>
      </c>
      <c r="R13" s="94">
        <v>36.9</v>
      </c>
      <c r="S13" s="45">
        <v>9</v>
      </c>
      <c r="T13" s="93">
        <v>55.597</v>
      </c>
      <c r="U13" s="94">
        <v>105.6</v>
      </c>
      <c r="V13" s="45">
        <v>2</v>
      </c>
      <c r="W13" s="97">
        <v>2807.4</v>
      </c>
      <c r="X13" s="94">
        <v>110.2</v>
      </c>
      <c r="Y13" s="45">
        <v>3</v>
      </c>
      <c r="Z13" s="93">
        <v>83.9</v>
      </c>
      <c r="AA13" s="94">
        <v>100.9</v>
      </c>
      <c r="AB13" s="45">
        <v>4</v>
      </c>
      <c r="AC13" s="97">
        <v>2898.7</v>
      </c>
      <c r="AD13" s="94">
        <v>93.7</v>
      </c>
      <c r="AE13" s="45">
        <v>8</v>
      </c>
      <c r="AF13" s="74" t="s">
        <v>19</v>
      </c>
      <c r="AG13" s="75" t="s">
        <v>19</v>
      </c>
      <c r="AH13" s="45"/>
      <c r="AI13" s="60">
        <v>514.275</v>
      </c>
      <c r="AJ13" s="171">
        <v>511.771</v>
      </c>
      <c r="AK13" s="159">
        <f t="shared" si="0"/>
        <v>2.5039999999999623</v>
      </c>
      <c r="AL13" s="57">
        <f t="shared" si="1"/>
        <v>100.48928133872377</v>
      </c>
      <c r="AM13" s="93">
        <v>671.8</v>
      </c>
      <c r="AN13" s="58">
        <v>102.6</v>
      </c>
      <c r="AO13" s="59">
        <v>5</v>
      </c>
      <c r="AP13" s="93">
        <v>157.5</v>
      </c>
      <c r="AQ13" s="58">
        <v>110.3</v>
      </c>
      <c r="AR13" s="59">
        <v>3</v>
      </c>
      <c r="AS13" s="71">
        <v>0.298</v>
      </c>
      <c r="AT13" s="80">
        <v>0.231</v>
      </c>
      <c r="AU13" s="97">
        <v>21204</v>
      </c>
      <c r="AV13" s="94">
        <v>113.5</v>
      </c>
      <c r="AW13" s="59">
        <v>3</v>
      </c>
      <c r="AX13" s="71">
        <f t="shared" si="2"/>
        <v>0.8037907505686126</v>
      </c>
      <c r="AY13" s="80">
        <v>0.8107756376887038</v>
      </c>
      <c r="AZ13" s="76">
        <v>429</v>
      </c>
      <c r="BA13" s="75">
        <v>99.5</v>
      </c>
      <c r="BB13" s="45">
        <v>5</v>
      </c>
      <c r="BC13" s="71">
        <v>0.006</v>
      </c>
      <c r="BD13" s="81">
        <v>0.005714361476453118</v>
      </c>
    </row>
    <row r="14" spans="1:56" s="9" customFormat="1" ht="13.5" customHeight="1">
      <c r="A14" s="10">
        <v>2</v>
      </c>
      <c r="B14" s="11" t="s">
        <v>23</v>
      </c>
      <c r="C14" s="38">
        <v>3</v>
      </c>
      <c r="D14" s="49">
        <f>(G14+J14+M14+P14+S14+V14+Y14+AB14+AE14+AH14+AO14+AR14+AW14+BB14)/13</f>
        <v>4.230769230769231</v>
      </c>
      <c r="E14" s="99">
        <v>6.9</v>
      </c>
      <c r="F14" s="94" t="s">
        <v>19</v>
      </c>
      <c r="G14" s="41"/>
      <c r="H14" s="97">
        <v>38239.9</v>
      </c>
      <c r="I14" s="94">
        <v>101.3</v>
      </c>
      <c r="J14" s="41">
        <v>6</v>
      </c>
      <c r="K14" s="97">
        <v>3479.5</v>
      </c>
      <c r="L14" s="94">
        <v>107.3</v>
      </c>
      <c r="M14" s="41">
        <v>2</v>
      </c>
      <c r="N14" s="67">
        <v>529.18</v>
      </c>
      <c r="O14" s="68">
        <v>101.9</v>
      </c>
      <c r="P14" s="41">
        <v>3</v>
      </c>
      <c r="Q14" s="155">
        <v>17102.7</v>
      </c>
      <c r="R14" s="103">
        <v>132.1</v>
      </c>
      <c r="S14" s="45">
        <v>3</v>
      </c>
      <c r="T14" s="101">
        <v>261.007</v>
      </c>
      <c r="U14" s="103">
        <v>111.7</v>
      </c>
      <c r="V14" s="45">
        <v>1</v>
      </c>
      <c r="W14" s="155">
        <v>88719</v>
      </c>
      <c r="X14" s="103">
        <v>85.3</v>
      </c>
      <c r="Y14" s="45">
        <v>7</v>
      </c>
      <c r="Z14" s="97">
        <v>4120.6</v>
      </c>
      <c r="AA14" s="94">
        <v>111</v>
      </c>
      <c r="AB14" s="45">
        <v>1</v>
      </c>
      <c r="AC14" s="97">
        <v>20639</v>
      </c>
      <c r="AD14" s="94">
        <v>102.4</v>
      </c>
      <c r="AE14" s="45">
        <v>2</v>
      </c>
      <c r="AF14" s="74">
        <v>25.698</v>
      </c>
      <c r="AG14" s="75" t="s">
        <v>101</v>
      </c>
      <c r="AH14" s="45">
        <v>1</v>
      </c>
      <c r="AI14" s="182">
        <v>3941.157</v>
      </c>
      <c r="AJ14" s="172">
        <v>49590.47</v>
      </c>
      <c r="AK14" s="160">
        <f t="shared" si="0"/>
        <v>-45649.313</v>
      </c>
      <c r="AL14" s="57">
        <f t="shared" si="1"/>
        <v>7.947408040294839</v>
      </c>
      <c r="AM14" s="97">
        <v>15832.9</v>
      </c>
      <c r="AN14" s="58">
        <v>31.7</v>
      </c>
      <c r="AO14" s="59">
        <v>9</v>
      </c>
      <c r="AP14" s="97">
        <v>11891.7</v>
      </c>
      <c r="AQ14" s="58" t="s">
        <v>128</v>
      </c>
      <c r="AR14" s="59">
        <v>9</v>
      </c>
      <c r="AS14" s="71">
        <v>0.207</v>
      </c>
      <c r="AT14" s="80">
        <v>0.18600000000000003</v>
      </c>
      <c r="AU14" s="97">
        <v>31833</v>
      </c>
      <c r="AV14" s="94">
        <v>113</v>
      </c>
      <c r="AW14" s="59">
        <v>5</v>
      </c>
      <c r="AX14" s="71">
        <f t="shared" si="2"/>
        <v>1.2067096285064443</v>
      </c>
      <c r="AY14" s="80">
        <v>1.21976401179941</v>
      </c>
      <c r="AZ14" s="76">
        <v>430</v>
      </c>
      <c r="BA14" s="75">
        <v>104.1</v>
      </c>
      <c r="BB14" s="45">
        <v>6</v>
      </c>
      <c r="BC14" s="71">
        <v>0.002</v>
      </c>
      <c r="BD14" s="81">
        <v>0.0021521737997592487</v>
      </c>
    </row>
    <row r="15" spans="1:56" s="9" customFormat="1" ht="13.5" customHeight="1">
      <c r="A15" s="10">
        <v>5</v>
      </c>
      <c r="B15" s="11" t="s">
        <v>48</v>
      </c>
      <c r="C15" s="38">
        <v>4</v>
      </c>
      <c r="D15" s="49">
        <f>(G15+J15+M15+P15+S15+V15+Y15+AB15+AE15+AH15+AO15+AR15+AW15+BB15)/13</f>
        <v>4.769230769230769</v>
      </c>
      <c r="E15" s="99" t="s">
        <v>19</v>
      </c>
      <c r="F15" s="94" t="s">
        <v>94</v>
      </c>
      <c r="G15" s="41"/>
      <c r="H15" s="97">
        <v>2608.2</v>
      </c>
      <c r="I15" s="94">
        <v>103.5</v>
      </c>
      <c r="J15" s="41">
        <v>5</v>
      </c>
      <c r="K15" s="97">
        <v>1321.6</v>
      </c>
      <c r="L15" s="94">
        <v>97.6</v>
      </c>
      <c r="M15" s="41">
        <v>8</v>
      </c>
      <c r="N15" s="156">
        <v>1923.797</v>
      </c>
      <c r="O15" s="68">
        <v>96.7</v>
      </c>
      <c r="P15" s="41">
        <v>6</v>
      </c>
      <c r="Q15" s="101">
        <v>79.7</v>
      </c>
      <c r="R15" s="103">
        <v>70.1</v>
      </c>
      <c r="S15" s="45">
        <v>7</v>
      </c>
      <c r="T15" s="101">
        <v>47.399</v>
      </c>
      <c r="U15" s="103">
        <v>103.8</v>
      </c>
      <c r="V15" s="45">
        <v>3</v>
      </c>
      <c r="W15" s="155">
        <v>1804.3</v>
      </c>
      <c r="X15" s="103">
        <v>103.5</v>
      </c>
      <c r="Y15" s="45">
        <v>5</v>
      </c>
      <c r="Z15" s="93">
        <v>398.7</v>
      </c>
      <c r="AA15" s="94">
        <v>97.9</v>
      </c>
      <c r="AB15" s="45">
        <v>6</v>
      </c>
      <c r="AC15" s="97">
        <v>4099.9</v>
      </c>
      <c r="AD15" s="94">
        <v>100.7</v>
      </c>
      <c r="AE15" s="45">
        <v>4</v>
      </c>
      <c r="AF15" s="74">
        <v>208.84</v>
      </c>
      <c r="AG15" s="75">
        <v>93.54074379313897</v>
      </c>
      <c r="AH15" s="45">
        <v>3</v>
      </c>
      <c r="AI15" s="178">
        <v>197.163</v>
      </c>
      <c r="AJ15" s="171">
        <v>523.416</v>
      </c>
      <c r="AK15" s="159">
        <f t="shared" si="0"/>
        <v>-326.25300000000004</v>
      </c>
      <c r="AL15" s="57">
        <f t="shared" si="1"/>
        <v>37.66850841395754</v>
      </c>
      <c r="AM15" s="93">
        <v>342.5</v>
      </c>
      <c r="AN15" s="58">
        <v>53.8</v>
      </c>
      <c r="AO15" s="59">
        <v>8</v>
      </c>
      <c r="AP15" s="93">
        <v>145.4</v>
      </c>
      <c r="AQ15" s="58">
        <v>128.5</v>
      </c>
      <c r="AR15" s="59">
        <v>5</v>
      </c>
      <c r="AS15" s="71">
        <v>0.255</v>
      </c>
      <c r="AT15" s="80">
        <v>0.325</v>
      </c>
      <c r="AU15" s="97">
        <v>18701</v>
      </c>
      <c r="AV15" s="94">
        <v>114.5</v>
      </c>
      <c r="AW15" s="59">
        <v>1</v>
      </c>
      <c r="AX15" s="84">
        <f t="shared" si="2"/>
        <v>0.7089082638362396</v>
      </c>
      <c r="AY15" s="80">
        <v>0.708962346000347</v>
      </c>
      <c r="AZ15" s="76">
        <v>696</v>
      </c>
      <c r="BA15" s="75">
        <v>83.3</v>
      </c>
      <c r="BB15" s="45">
        <v>1</v>
      </c>
      <c r="BC15" s="71">
        <v>0.009000000000000001</v>
      </c>
      <c r="BD15" s="81">
        <v>0.010265730143916695</v>
      </c>
    </row>
    <row r="16" spans="1:56" s="9" customFormat="1" ht="13.5" customHeight="1">
      <c r="A16" s="10">
        <v>7</v>
      </c>
      <c r="B16" s="11" t="s">
        <v>51</v>
      </c>
      <c r="C16" s="38">
        <v>5</v>
      </c>
      <c r="D16" s="49">
        <f>(G16+J16+M16+P16+S16+V16+Y16+AB16+AE16+AH16+AO16+AR16+AW16+BB16)/13</f>
        <v>4.846153846153846</v>
      </c>
      <c r="E16" s="163">
        <v>3132</v>
      </c>
      <c r="F16" s="94">
        <v>89.1</v>
      </c>
      <c r="G16" s="41">
        <v>3</v>
      </c>
      <c r="H16" s="97">
        <v>5447.5</v>
      </c>
      <c r="I16" s="94">
        <v>96.6</v>
      </c>
      <c r="J16" s="41">
        <v>8</v>
      </c>
      <c r="K16" s="93">
        <v>274.9</v>
      </c>
      <c r="L16" s="94">
        <v>91.5</v>
      </c>
      <c r="M16" s="41">
        <v>9</v>
      </c>
      <c r="N16" s="156">
        <v>5369.338</v>
      </c>
      <c r="O16" s="68">
        <v>97.5</v>
      </c>
      <c r="P16" s="41">
        <v>5</v>
      </c>
      <c r="Q16" s="101">
        <v>729</v>
      </c>
      <c r="R16" s="103">
        <v>83</v>
      </c>
      <c r="S16" s="45">
        <v>6</v>
      </c>
      <c r="T16" s="101">
        <v>62.38</v>
      </c>
      <c r="U16" s="103">
        <v>99.1</v>
      </c>
      <c r="V16" s="45">
        <v>6</v>
      </c>
      <c r="W16" s="101">
        <v>293.6</v>
      </c>
      <c r="X16" s="103">
        <v>111.3</v>
      </c>
      <c r="Y16" s="45">
        <v>2</v>
      </c>
      <c r="Z16" s="93">
        <v>257.2</v>
      </c>
      <c r="AA16" s="94">
        <v>100.6</v>
      </c>
      <c r="AB16" s="45">
        <v>5</v>
      </c>
      <c r="AC16" s="97">
        <v>3102.7</v>
      </c>
      <c r="AD16" s="94">
        <v>101.9</v>
      </c>
      <c r="AE16" s="45">
        <v>3</v>
      </c>
      <c r="AF16" s="74" t="s">
        <v>19</v>
      </c>
      <c r="AG16" s="75" t="s">
        <v>19</v>
      </c>
      <c r="AH16" s="45"/>
      <c r="AI16" s="60">
        <v>737.899</v>
      </c>
      <c r="AJ16" s="172">
        <v>1081.527</v>
      </c>
      <c r="AK16" s="159">
        <f t="shared" si="0"/>
        <v>-343.62800000000004</v>
      </c>
      <c r="AL16" s="57">
        <f t="shared" si="1"/>
        <v>68.2275153556037</v>
      </c>
      <c r="AM16" s="93">
        <v>892.9</v>
      </c>
      <c r="AN16" s="58">
        <v>67.9</v>
      </c>
      <c r="AO16" s="59">
        <v>7</v>
      </c>
      <c r="AP16" s="101">
        <v>155</v>
      </c>
      <c r="AQ16" s="58">
        <v>66.4</v>
      </c>
      <c r="AR16" s="59">
        <v>1</v>
      </c>
      <c r="AS16" s="71">
        <v>0.17800000000000002</v>
      </c>
      <c r="AT16" s="80">
        <v>0.2</v>
      </c>
      <c r="AU16" s="97">
        <v>19628</v>
      </c>
      <c r="AV16" s="94">
        <v>112</v>
      </c>
      <c r="AW16" s="59">
        <v>6</v>
      </c>
      <c r="AX16" s="84">
        <f t="shared" si="2"/>
        <v>0.7440485216072782</v>
      </c>
      <c r="AY16" s="80">
        <v>0.7615825091098386</v>
      </c>
      <c r="AZ16" s="76">
        <v>468</v>
      </c>
      <c r="BA16" s="75">
        <v>89.1</v>
      </c>
      <c r="BB16" s="45">
        <v>2</v>
      </c>
      <c r="BC16" s="71">
        <v>0.008</v>
      </c>
      <c r="BD16" s="81">
        <v>0.008939669998467485</v>
      </c>
    </row>
    <row r="17" spans="1:56" s="9" customFormat="1" ht="13.5" customHeight="1">
      <c r="A17" s="10">
        <v>6</v>
      </c>
      <c r="B17" s="11" t="s">
        <v>49</v>
      </c>
      <c r="C17" s="38">
        <v>6</v>
      </c>
      <c r="D17" s="49">
        <f>(G17+J17+M17+P17+S17+V17+Y17+AB17+AE17+AH17+AO17+AR17+AW17+BB17)/12</f>
        <v>5.083333333333333</v>
      </c>
      <c r="E17" s="99" t="s">
        <v>19</v>
      </c>
      <c r="F17" s="94" t="s">
        <v>94</v>
      </c>
      <c r="G17" s="41"/>
      <c r="H17" s="97">
        <v>3848.4</v>
      </c>
      <c r="I17" s="94">
        <v>85.4</v>
      </c>
      <c r="J17" s="41">
        <v>9</v>
      </c>
      <c r="K17" s="93">
        <v>952.2</v>
      </c>
      <c r="L17" s="94">
        <v>106.1</v>
      </c>
      <c r="M17" s="41">
        <v>4</v>
      </c>
      <c r="N17" s="156">
        <v>1043.136</v>
      </c>
      <c r="O17" s="68">
        <v>96.2</v>
      </c>
      <c r="P17" s="41">
        <v>7</v>
      </c>
      <c r="Q17" s="101">
        <v>913.3</v>
      </c>
      <c r="R17" s="103">
        <v>181.3</v>
      </c>
      <c r="S17" s="45">
        <v>2</v>
      </c>
      <c r="T17" s="101">
        <v>27.812</v>
      </c>
      <c r="U17" s="103">
        <v>96.5</v>
      </c>
      <c r="V17" s="45">
        <v>7</v>
      </c>
      <c r="W17" s="155">
        <v>3402.6</v>
      </c>
      <c r="X17" s="103">
        <v>128.2</v>
      </c>
      <c r="Y17" s="45">
        <v>1</v>
      </c>
      <c r="Z17" s="93">
        <v>258.5</v>
      </c>
      <c r="AA17" s="94">
        <v>97.8</v>
      </c>
      <c r="AB17" s="45">
        <v>7</v>
      </c>
      <c r="AC17" s="97">
        <v>4273.7</v>
      </c>
      <c r="AD17" s="94">
        <v>116.6</v>
      </c>
      <c r="AE17" s="45">
        <v>1</v>
      </c>
      <c r="AF17" s="74" t="s">
        <v>19</v>
      </c>
      <c r="AG17" s="75" t="s">
        <v>19</v>
      </c>
      <c r="AH17" s="45"/>
      <c r="AI17" s="60">
        <v>982.051</v>
      </c>
      <c r="AJ17" s="171">
        <v>691.918</v>
      </c>
      <c r="AK17" s="159">
        <f t="shared" si="0"/>
        <v>290.13300000000004</v>
      </c>
      <c r="AL17" s="57">
        <f t="shared" si="1"/>
        <v>141.9317028896488</v>
      </c>
      <c r="AM17" s="97">
        <v>1030.9</v>
      </c>
      <c r="AN17" s="58">
        <v>143.4</v>
      </c>
      <c r="AO17" s="59">
        <v>1</v>
      </c>
      <c r="AP17" s="93">
        <v>48.9</v>
      </c>
      <c r="AQ17" s="58">
        <v>181.7</v>
      </c>
      <c r="AR17" s="59">
        <v>7</v>
      </c>
      <c r="AS17" s="71">
        <v>0.158</v>
      </c>
      <c r="AT17" s="80">
        <v>0.081</v>
      </c>
      <c r="AU17" s="97">
        <v>21608</v>
      </c>
      <c r="AV17" s="94">
        <v>107.7</v>
      </c>
      <c r="AW17" s="59">
        <v>8</v>
      </c>
      <c r="AX17" s="84">
        <f t="shared" si="2"/>
        <v>0.8191053828658075</v>
      </c>
      <c r="AY17" s="80">
        <v>0.8674301579038695</v>
      </c>
      <c r="AZ17" s="76">
        <v>493</v>
      </c>
      <c r="BA17" s="75">
        <v>106.7</v>
      </c>
      <c r="BB17" s="45">
        <v>7</v>
      </c>
      <c r="BC17" s="71">
        <v>0.006999999999999999</v>
      </c>
      <c r="BD17" s="81">
        <v>0.006677362008411743</v>
      </c>
    </row>
    <row r="18" spans="1:56" s="9" customFormat="1" ht="13.5" customHeight="1">
      <c r="A18" s="10">
        <v>4</v>
      </c>
      <c r="B18" s="11" t="s">
        <v>47</v>
      </c>
      <c r="C18" s="38">
        <v>7</v>
      </c>
      <c r="D18" s="49">
        <f>(G18+J18+M18+P18+S18+V18+Y18+AB18+AE18+AH18+AO18+AR18+AW18+BB18)/12</f>
        <v>5.166666666666667</v>
      </c>
      <c r="E18" s="99" t="s">
        <v>19</v>
      </c>
      <c r="F18" s="94" t="s">
        <v>94</v>
      </c>
      <c r="G18" s="41"/>
      <c r="H18" s="97">
        <v>9617.3</v>
      </c>
      <c r="I18" s="94">
        <v>107</v>
      </c>
      <c r="J18" s="41">
        <v>4</v>
      </c>
      <c r="K18" s="93">
        <v>194.7</v>
      </c>
      <c r="L18" s="94">
        <v>100.6</v>
      </c>
      <c r="M18" s="41">
        <v>7</v>
      </c>
      <c r="N18" s="156">
        <v>3515.909</v>
      </c>
      <c r="O18" s="68">
        <v>144.9</v>
      </c>
      <c r="P18" s="41">
        <v>1</v>
      </c>
      <c r="Q18" s="155">
        <v>2582.6</v>
      </c>
      <c r="R18" s="103">
        <v>189.3</v>
      </c>
      <c r="S18" s="45">
        <v>1</v>
      </c>
      <c r="T18" s="101">
        <v>103.247</v>
      </c>
      <c r="U18" s="103">
        <v>102.5</v>
      </c>
      <c r="V18" s="45">
        <v>4</v>
      </c>
      <c r="W18" s="101">
        <v>92.3</v>
      </c>
      <c r="X18" s="103">
        <v>83.7</v>
      </c>
      <c r="Y18" s="45">
        <v>8</v>
      </c>
      <c r="Z18" s="93">
        <v>265.7</v>
      </c>
      <c r="AA18" s="94">
        <v>94.1</v>
      </c>
      <c r="AB18" s="45">
        <v>9</v>
      </c>
      <c r="AC18" s="97">
        <v>3165</v>
      </c>
      <c r="AD18" s="94">
        <v>99.4</v>
      </c>
      <c r="AE18" s="45">
        <v>6</v>
      </c>
      <c r="AF18" s="74" t="s">
        <v>19</v>
      </c>
      <c r="AG18" s="75" t="s">
        <v>19</v>
      </c>
      <c r="AH18" s="45"/>
      <c r="AI18" s="60">
        <v>823.757</v>
      </c>
      <c r="AJ18" s="171">
        <v>872.459</v>
      </c>
      <c r="AK18" s="159">
        <f t="shared" si="0"/>
        <v>-48.702</v>
      </c>
      <c r="AL18" s="57">
        <f t="shared" si="1"/>
        <v>94.41784656929437</v>
      </c>
      <c r="AM18" s="97">
        <v>1190.1</v>
      </c>
      <c r="AN18" s="58">
        <v>105.9</v>
      </c>
      <c r="AO18" s="59">
        <v>4</v>
      </c>
      <c r="AP18" s="93">
        <v>366.3</v>
      </c>
      <c r="AQ18" s="58">
        <v>146</v>
      </c>
      <c r="AR18" s="59">
        <v>6</v>
      </c>
      <c r="AS18" s="71">
        <v>0.37</v>
      </c>
      <c r="AT18" s="80">
        <v>0.21899999999999997</v>
      </c>
      <c r="AU18" s="97">
        <v>22671</v>
      </c>
      <c r="AV18" s="94">
        <v>113.4</v>
      </c>
      <c r="AW18" s="59">
        <v>4</v>
      </c>
      <c r="AX18" s="84">
        <f t="shared" si="2"/>
        <v>0.8594010614101593</v>
      </c>
      <c r="AY18" s="80">
        <v>0.8673000173520736</v>
      </c>
      <c r="AZ18" s="76">
        <v>593</v>
      </c>
      <c r="BA18" s="75">
        <v>110</v>
      </c>
      <c r="BB18" s="45">
        <v>8</v>
      </c>
      <c r="BC18" s="71">
        <v>0.008</v>
      </c>
      <c r="BD18" s="81">
        <v>0.007296009529481834</v>
      </c>
    </row>
    <row r="19" spans="1:56" s="9" customFormat="1" ht="13.5" customHeight="1">
      <c r="A19" s="10">
        <v>9</v>
      </c>
      <c r="B19" s="11" t="s">
        <v>71</v>
      </c>
      <c r="C19" s="38">
        <v>8</v>
      </c>
      <c r="D19" s="49">
        <f>(G19+J19+M19+P19+S19+V19+Y19+AB19+AE19+AH19+AO19+AR19+AW19+BB19)/12</f>
        <v>5.333333333333333</v>
      </c>
      <c r="E19" s="99" t="s">
        <v>19</v>
      </c>
      <c r="F19" s="94" t="s">
        <v>94</v>
      </c>
      <c r="G19" s="41"/>
      <c r="H19" s="97">
        <v>7246.2</v>
      </c>
      <c r="I19" s="94">
        <v>101.2</v>
      </c>
      <c r="J19" s="41">
        <v>7</v>
      </c>
      <c r="K19" s="93">
        <v>846</v>
      </c>
      <c r="L19" s="94">
        <v>104.5</v>
      </c>
      <c r="M19" s="41">
        <v>5</v>
      </c>
      <c r="N19" s="156">
        <v>1752.504</v>
      </c>
      <c r="O19" s="68">
        <v>100.6</v>
      </c>
      <c r="P19" s="41">
        <v>4</v>
      </c>
      <c r="Q19" s="97">
        <v>2409.4</v>
      </c>
      <c r="R19" s="94">
        <v>89.8</v>
      </c>
      <c r="S19" s="45">
        <v>5</v>
      </c>
      <c r="T19" s="93">
        <v>89.095</v>
      </c>
      <c r="U19" s="94">
        <v>101.8</v>
      </c>
      <c r="V19" s="45">
        <v>5</v>
      </c>
      <c r="W19" s="97">
        <v>2483.8</v>
      </c>
      <c r="X19" s="94">
        <v>77.6</v>
      </c>
      <c r="Y19" s="45">
        <v>9</v>
      </c>
      <c r="Z19" s="93">
        <v>267.9</v>
      </c>
      <c r="AA19" s="94">
        <v>97.2</v>
      </c>
      <c r="AB19" s="45">
        <v>8</v>
      </c>
      <c r="AC19" s="97">
        <v>3864.3</v>
      </c>
      <c r="AD19" s="94">
        <v>98.9</v>
      </c>
      <c r="AE19" s="45">
        <v>7</v>
      </c>
      <c r="AF19" s="74" t="s">
        <v>19</v>
      </c>
      <c r="AG19" s="75" t="s">
        <v>19</v>
      </c>
      <c r="AH19" s="45"/>
      <c r="AI19" s="60">
        <v>564.843</v>
      </c>
      <c r="AJ19" s="171">
        <v>433.37</v>
      </c>
      <c r="AK19" s="159">
        <f t="shared" si="0"/>
        <v>131.47299999999996</v>
      </c>
      <c r="AL19" s="57">
        <f t="shared" si="1"/>
        <v>130.337356069871</v>
      </c>
      <c r="AM19" s="93">
        <v>719.9</v>
      </c>
      <c r="AN19" s="58">
        <v>124.8</v>
      </c>
      <c r="AO19" s="59">
        <v>2</v>
      </c>
      <c r="AP19" s="93">
        <v>155</v>
      </c>
      <c r="AQ19" s="58">
        <v>108.2</v>
      </c>
      <c r="AR19" s="59">
        <v>2</v>
      </c>
      <c r="AS19" s="71">
        <v>0.146</v>
      </c>
      <c r="AT19" s="80">
        <v>0.135</v>
      </c>
      <c r="AU19" s="97">
        <v>21735</v>
      </c>
      <c r="AV19" s="94">
        <v>112</v>
      </c>
      <c r="AW19" s="59">
        <v>6</v>
      </c>
      <c r="AX19" s="71">
        <f t="shared" si="2"/>
        <v>0.8239196360879454</v>
      </c>
      <c r="AY19" s="80">
        <v>0.8399271212909942</v>
      </c>
      <c r="AZ19" s="76">
        <v>575</v>
      </c>
      <c r="BA19" s="75">
        <v>93.3</v>
      </c>
      <c r="BB19" s="45">
        <v>4</v>
      </c>
      <c r="BC19" s="71">
        <v>0.008</v>
      </c>
      <c r="BD19" s="81">
        <v>0.009066690216511384</v>
      </c>
    </row>
    <row r="20" spans="1:56" s="9" customFormat="1" ht="13.5" customHeight="1">
      <c r="A20" s="10">
        <v>3</v>
      </c>
      <c r="B20" s="11" t="s">
        <v>81</v>
      </c>
      <c r="C20" s="38">
        <v>9</v>
      </c>
      <c r="D20" s="49">
        <f>(G20+J20+M20+P20+S20+V20+Y20+AB20+AE20+AH20+AO20+AR20+AW20+BB20)/13</f>
        <v>6.076923076923077</v>
      </c>
      <c r="E20" s="99">
        <v>244</v>
      </c>
      <c r="F20" s="94">
        <v>86</v>
      </c>
      <c r="G20" s="41">
        <v>4</v>
      </c>
      <c r="H20" s="97">
        <v>7571.3</v>
      </c>
      <c r="I20" s="94">
        <v>108</v>
      </c>
      <c r="J20" s="41">
        <v>3</v>
      </c>
      <c r="K20" s="93">
        <v>507.5</v>
      </c>
      <c r="L20" s="94">
        <v>107.2</v>
      </c>
      <c r="M20" s="41">
        <v>3</v>
      </c>
      <c r="N20" s="156">
        <v>3387.052</v>
      </c>
      <c r="O20" s="68">
        <v>94.8</v>
      </c>
      <c r="P20" s="41">
        <v>8</v>
      </c>
      <c r="Q20" s="155">
        <v>2586.7</v>
      </c>
      <c r="R20" s="103">
        <v>54.9</v>
      </c>
      <c r="S20" s="45">
        <v>8</v>
      </c>
      <c r="T20" s="101">
        <v>22.897</v>
      </c>
      <c r="U20" s="103">
        <v>72</v>
      </c>
      <c r="V20" s="45">
        <v>9</v>
      </c>
      <c r="W20" s="101">
        <v>60.9</v>
      </c>
      <c r="X20" s="103">
        <v>93</v>
      </c>
      <c r="Y20" s="45">
        <v>6</v>
      </c>
      <c r="Z20" s="93">
        <v>109.4</v>
      </c>
      <c r="AA20" s="94">
        <v>102.4</v>
      </c>
      <c r="AB20" s="45">
        <v>3</v>
      </c>
      <c r="AC20" s="97">
        <v>1873.5</v>
      </c>
      <c r="AD20" s="94">
        <v>99.8</v>
      </c>
      <c r="AE20" s="45">
        <v>5</v>
      </c>
      <c r="AF20" s="74" t="s">
        <v>19</v>
      </c>
      <c r="AG20" s="75" t="s">
        <v>19</v>
      </c>
      <c r="AH20" s="45"/>
      <c r="AI20" s="60">
        <v>573.453</v>
      </c>
      <c r="AJ20" s="171">
        <v>932.479</v>
      </c>
      <c r="AK20" s="159">
        <f t="shared" si="0"/>
        <v>-359.02600000000007</v>
      </c>
      <c r="AL20" s="57">
        <f t="shared" si="1"/>
        <v>61.4976852025622</v>
      </c>
      <c r="AM20" s="93">
        <v>783.8</v>
      </c>
      <c r="AN20" s="58">
        <v>82.2</v>
      </c>
      <c r="AO20" s="59">
        <v>6</v>
      </c>
      <c r="AP20" s="93">
        <v>210.3</v>
      </c>
      <c r="AQ20" s="58" t="s">
        <v>131</v>
      </c>
      <c r="AR20" s="59">
        <v>8</v>
      </c>
      <c r="AS20" s="71">
        <v>0.235</v>
      </c>
      <c r="AT20" s="80">
        <v>0.20600000000000002</v>
      </c>
      <c r="AU20" s="97">
        <v>20026</v>
      </c>
      <c r="AV20" s="94">
        <v>108</v>
      </c>
      <c r="AW20" s="59">
        <v>7</v>
      </c>
      <c r="AX20" s="84">
        <f t="shared" si="2"/>
        <v>0.7591357088703563</v>
      </c>
      <c r="AY20" s="80">
        <v>0.7964167968072184</v>
      </c>
      <c r="AZ20" s="76">
        <v>692</v>
      </c>
      <c r="BA20" s="75">
        <v>112.3</v>
      </c>
      <c r="BB20" s="45">
        <v>9</v>
      </c>
      <c r="BC20" s="71">
        <v>0.012</v>
      </c>
      <c r="BD20" s="81">
        <v>0.010735822092091046</v>
      </c>
    </row>
    <row r="21" spans="1:56" s="9" customFormat="1" ht="13.5">
      <c r="A21" s="113"/>
      <c r="B21" s="108" t="s">
        <v>84</v>
      </c>
      <c r="C21" s="114" t="s">
        <v>85</v>
      </c>
      <c r="D21" s="110"/>
      <c r="E21" s="147"/>
      <c r="F21" s="141"/>
      <c r="G21" s="111"/>
      <c r="H21" s="148"/>
      <c r="I21" s="142"/>
      <c r="J21" s="111"/>
      <c r="K21" s="149"/>
      <c r="L21" s="142"/>
      <c r="M21" s="111"/>
      <c r="N21" s="149"/>
      <c r="O21" s="142"/>
      <c r="P21" s="111"/>
      <c r="Q21" s="150"/>
      <c r="R21" s="151"/>
      <c r="S21" s="112"/>
      <c r="T21" s="152"/>
      <c r="U21" s="141"/>
      <c r="V21" s="112"/>
      <c r="W21" s="153"/>
      <c r="X21" s="144"/>
      <c r="Y21" s="112"/>
      <c r="Z21" s="150"/>
      <c r="AA21" s="144"/>
      <c r="AB21" s="112"/>
      <c r="AC21" s="150"/>
      <c r="AD21" s="144"/>
      <c r="AE21" s="112"/>
      <c r="AF21" s="150"/>
      <c r="AG21" s="144"/>
      <c r="AH21" s="112"/>
      <c r="AI21" s="150"/>
      <c r="AJ21" s="144"/>
      <c r="AK21" s="112"/>
      <c r="AL21" s="153"/>
      <c r="AM21" s="144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6"/>
    </row>
    <row r="22" spans="1:56" s="9" customFormat="1" ht="13.5" customHeight="1">
      <c r="A22" s="10">
        <v>7</v>
      </c>
      <c r="B22" s="11" t="s">
        <v>65</v>
      </c>
      <c r="C22" s="38">
        <v>1</v>
      </c>
      <c r="D22" s="49">
        <f>(G22+J22+M22+P22+S22+V22+Y22+AB22+AE22+AH22+AO22+AR22+AW22+BB22)/13</f>
        <v>3.1538461538461537</v>
      </c>
      <c r="E22" s="99">
        <v>386.1</v>
      </c>
      <c r="F22" s="94">
        <v>101.9</v>
      </c>
      <c r="G22" s="41">
        <v>3</v>
      </c>
      <c r="H22" s="97">
        <v>12457.2</v>
      </c>
      <c r="I22" s="94">
        <v>91.6</v>
      </c>
      <c r="J22" s="41">
        <v>6</v>
      </c>
      <c r="K22" s="93">
        <v>270.4</v>
      </c>
      <c r="L22" s="94">
        <v>90.8</v>
      </c>
      <c r="M22" s="41">
        <v>6</v>
      </c>
      <c r="N22" s="67">
        <v>607.33</v>
      </c>
      <c r="O22" s="68">
        <v>135.5</v>
      </c>
      <c r="P22" s="41">
        <v>1</v>
      </c>
      <c r="Q22" s="97">
        <v>6374.6</v>
      </c>
      <c r="R22" s="94" t="s">
        <v>127</v>
      </c>
      <c r="S22" s="45">
        <v>1</v>
      </c>
      <c r="T22" s="93">
        <v>55.584</v>
      </c>
      <c r="U22" s="94">
        <v>150.1</v>
      </c>
      <c r="V22" s="45">
        <v>2</v>
      </c>
      <c r="W22" s="93">
        <v>100.7</v>
      </c>
      <c r="X22" s="94">
        <v>75.2</v>
      </c>
      <c r="Y22" s="45">
        <v>7</v>
      </c>
      <c r="Z22" s="93">
        <v>87.7</v>
      </c>
      <c r="AA22" s="94">
        <v>102.5</v>
      </c>
      <c r="AB22" s="45">
        <v>2</v>
      </c>
      <c r="AC22" s="97">
        <v>2810.1</v>
      </c>
      <c r="AD22" s="94">
        <v>102.4</v>
      </c>
      <c r="AE22" s="45">
        <v>4</v>
      </c>
      <c r="AF22" s="74" t="s">
        <v>19</v>
      </c>
      <c r="AG22" s="75" t="s">
        <v>19</v>
      </c>
      <c r="AH22" s="45"/>
      <c r="AI22" s="174">
        <v>2427.857</v>
      </c>
      <c r="AJ22" s="175">
        <v>2073.926</v>
      </c>
      <c r="AK22" s="161">
        <f aca="true" t="shared" si="3" ref="AK22:AK28">AI22-AJ22</f>
        <v>353.93100000000004</v>
      </c>
      <c r="AL22" s="57">
        <f>AI22/AJ22*100</f>
        <v>117.06574872970394</v>
      </c>
      <c r="AM22" s="97">
        <v>2525.5</v>
      </c>
      <c r="AN22" s="58">
        <v>116.4</v>
      </c>
      <c r="AO22" s="59">
        <v>2</v>
      </c>
      <c r="AP22" s="93">
        <v>97.6</v>
      </c>
      <c r="AQ22" s="58">
        <v>102.3</v>
      </c>
      <c r="AR22" s="59">
        <v>1</v>
      </c>
      <c r="AS22" s="71">
        <v>0.222</v>
      </c>
      <c r="AT22" s="80">
        <v>0.292</v>
      </c>
      <c r="AU22" s="97">
        <v>28308</v>
      </c>
      <c r="AV22" s="94">
        <v>118.8</v>
      </c>
      <c r="AW22" s="59">
        <v>2</v>
      </c>
      <c r="AX22" s="71">
        <f aca="true" t="shared" si="4" ref="AX22:AX28">AU22/$AU$10</f>
        <v>1.0730856709628507</v>
      </c>
      <c r="AY22" s="80">
        <v>1.0293683845219503</v>
      </c>
      <c r="AZ22" s="76">
        <v>337</v>
      </c>
      <c r="BA22" s="75">
        <v>86.4</v>
      </c>
      <c r="BB22" s="45">
        <v>4</v>
      </c>
      <c r="BC22" s="71">
        <v>0.005</v>
      </c>
      <c r="BD22" s="81">
        <v>0.006120623361948555</v>
      </c>
    </row>
    <row r="23" spans="1:56" s="9" customFormat="1" ht="13.5" customHeight="1">
      <c r="A23" s="10">
        <v>6</v>
      </c>
      <c r="B23" s="11" t="s">
        <v>60</v>
      </c>
      <c r="C23" s="38">
        <v>2</v>
      </c>
      <c r="D23" s="49">
        <f>(G23+J23+M23+P23+S23+V23+Y23+AB23+AE23+AH23+AO23+AR23+AW23+BB23)/13</f>
        <v>3.5384615384615383</v>
      </c>
      <c r="E23" s="99">
        <v>267.3</v>
      </c>
      <c r="F23" s="94">
        <v>82.3</v>
      </c>
      <c r="G23" s="41">
        <v>5</v>
      </c>
      <c r="H23" s="97">
        <v>5193.3</v>
      </c>
      <c r="I23" s="94">
        <v>100</v>
      </c>
      <c r="J23" s="41">
        <v>3</v>
      </c>
      <c r="K23" s="93">
        <v>243.7</v>
      </c>
      <c r="L23" s="94">
        <v>107.7</v>
      </c>
      <c r="M23" s="41">
        <v>2</v>
      </c>
      <c r="N23" s="67">
        <v>661.477</v>
      </c>
      <c r="O23" s="68">
        <v>93.3</v>
      </c>
      <c r="P23" s="41">
        <v>4</v>
      </c>
      <c r="Q23" s="155">
        <v>1798.6</v>
      </c>
      <c r="R23" s="103">
        <v>158.2</v>
      </c>
      <c r="S23" s="45">
        <v>3</v>
      </c>
      <c r="T23" s="101">
        <v>29.097</v>
      </c>
      <c r="U23" s="103">
        <v>152.9</v>
      </c>
      <c r="V23" s="45">
        <v>1</v>
      </c>
      <c r="W23" s="101">
        <v>131.4</v>
      </c>
      <c r="X23" s="103">
        <v>86.6</v>
      </c>
      <c r="Y23" s="45">
        <v>5</v>
      </c>
      <c r="Z23" s="93">
        <v>63.7</v>
      </c>
      <c r="AA23" s="94">
        <v>100.5</v>
      </c>
      <c r="AB23" s="45">
        <v>4</v>
      </c>
      <c r="AC23" s="97">
        <v>1300.8</v>
      </c>
      <c r="AD23" s="94">
        <v>99</v>
      </c>
      <c r="AE23" s="45">
        <v>7</v>
      </c>
      <c r="AF23" s="74" t="s">
        <v>19</v>
      </c>
      <c r="AG23" s="75" t="s">
        <v>19</v>
      </c>
      <c r="AH23" s="45"/>
      <c r="AI23" s="61">
        <v>1884.195</v>
      </c>
      <c r="AJ23" s="172">
        <v>1919.152</v>
      </c>
      <c r="AK23" s="159">
        <f t="shared" si="3"/>
        <v>-34.95700000000011</v>
      </c>
      <c r="AL23" s="57">
        <f>AI23/AJ23*100</f>
        <v>98.1785184289728</v>
      </c>
      <c r="AM23" s="97">
        <v>2175.8</v>
      </c>
      <c r="AN23" s="58">
        <v>107.8</v>
      </c>
      <c r="AO23" s="59">
        <v>4</v>
      </c>
      <c r="AP23" s="93">
        <v>291.6</v>
      </c>
      <c r="AQ23" s="58" t="s">
        <v>106</v>
      </c>
      <c r="AR23" s="59">
        <v>4</v>
      </c>
      <c r="AS23" s="71">
        <v>0.23800000000000002</v>
      </c>
      <c r="AT23" s="80">
        <v>0.3</v>
      </c>
      <c r="AU23" s="97">
        <v>21808</v>
      </c>
      <c r="AV23" s="94">
        <v>117.1</v>
      </c>
      <c r="AW23" s="59">
        <v>3</v>
      </c>
      <c r="AX23" s="84">
        <f t="shared" si="4"/>
        <v>0.8266868840030326</v>
      </c>
      <c r="AY23" s="80">
        <v>0.8077824049973972</v>
      </c>
      <c r="AZ23" s="76">
        <v>250</v>
      </c>
      <c r="BA23" s="75">
        <v>61.4</v>
      </c>
      <c r="BB23" s="45">
        <v>1</v>
      </c>
      <c r="BC23" s="71">
        <v>0.006</v>
      </c>
      <c r="BD23" s="81">
        <v>0.010439912786969348</v>
      </c>
    </row>
    <row r="24" spans="1:56" s="9" customFormat="1" ht="13.5" customHeight="1">
      <c r="A24" s="10">
        <v>3</v>
      </c>
      <c r="B24" s="11" t="s">
        <v>46</v>
      </c>
      <c r="C24" s="38">
        <v>3</v>
      </c>
      <c r="D24" s="49">
        <f>(G24+J24+M24+P24+S24+V24+Y24+AB24+AE24+AH24+AO24+AR24+AW24+BB24)/13</f>
        <v>3.6923076923076925</v>
      </c>
      <c r="E24" s="99" t="s">
        <v>19</v>
      </c>
      <c r="F24" s="94" t="s">
        <v>94</v>
      </c>
      <c r="G24" s="41"/>
      <c r="H24" s="93">
        <v>503.7</v>
      </c>
      <c r="I24" s="94">
        <v>93.8</v>
      </c>
      <c r="J24" s="41">
        <v>5</v>
      </c>
      <c r="K24" s="93">
        <v>575.1</v>
      </c>
      <c r="L24" s="94">
        <v>107.7</v>
      </c>
      <c r="M24" s="41">
        <v>2</v>
      </c>
      <c r="N24" s="67">
        <v>1.283</v>
      </c>
      <c r="O24" s="68">
        <v>30.1</v>
      </c>
      <c r="P24" s="41">
        <v>7</v>
      </c>
      <c r="Q24" s="101">
        <v>13.4</v>
      </c>
      <c r="R24" s="103">
        <v>90.2</v>
      </c>
      <c r="S24" s="45">
        <v>6</v>
      </c>
      <c r="T24" s="101">
        <v>29.108</v>
      </c>
      <c r="U24" s="103">
        <v>106.9</v>
      </c>
      <c r="V24" s="45">
        <v>4</v>
      </c>
      <c r="W24" s="101">
        <v>140.4</v>
      </c>
      <c r="X24" s="103">
        <v>114.3</v>
      </c>
      <c r="Y24" s="45">
        <v>3</v>
      </c>
      <c r="Z24" s="93">
        <v>73.3</v>
      </c>
      <c r="AA24" s="94">
        <v>102.4</v>
      </c>
      <c r="AB24" s="45">
        <v>3</v>
      </c>
      <c r="AC24" s="97">
        <v>2433.3</v>
      </c>
      <c r="AD24" s="94">
        <v>108.6</v>
      </c>
      <c r="AE24" s="45">
        <v>2</v>
      </c>
      <c r="AF24" s="74">
        <v>88.919</v>
      </c>
      <c r="AG24" s="75">
        <v>111.90832777477127</v>
      </c>
      <c r="AH24" s="45">
        <v>1</v>
      </c>
      <c r="AI24" s="118">
        <v>-586.132</v>
      </c>
      <c r="AJ24" s="171">
        <v>-20.574</v>
      </c>
      <c r="AK24" s="159">
        <f t="shared" si="3"/>
        <v>-565.558</v>
      </c>
      <c r="AL24" s="57" t="s">
        <v>19</v>
      </c>
      <c r="AM24" s="93">
        <v>26.8</v>
      </c>
      <c r="AN24" s="58">
        <v>114.2</v>
      </c>
      <c r="AO24" s="59">
        <v>3</v>
      </c>
      <c r="AP24" s="93">
        <v>613</v>
      </c>
      <c r="AQ24" s="58" t="s">
        <v>130</v>
      </c>
      <c r="AR24" s="59">
        <v>6</v>
      </c>
      <c r="AS24" s="71">
        <v>0.318</v>
      </c>
      <c r="AT24" s="80">
        <v>0.35700000000000004</v>
      </c>
      <c r="AU24" s="97">
        <v>19183</v>
      </c>
      <c r="AV24" s="94">
        <v>118.9</v>
      </c>
      <c r="AW24" s="59">
        <v>1</v>
      </c>
      <c r="AX24" s="71">
        <f t="shared" si="4"/>
        <v>0.7271796815769522</v>
      </c>
      <c r="AY24" s="80">
        <v>0.7008068714211348</v>
      </c>
      <c r="AZ24" s="76">
        <v>476</v>
      </c>
      <c r="BA24" s="75">
        <v>94.8</v>
      </c>
      <c r="BB24" s="45">
        <v>5</v>
      </c>
      <c r="BC24" s="71">
        <v>0.009000000000000001</v>
      </c>
      <c r="BD24" s="81">
        <v>0.009139070436381512</v>
      </c>
    </row>
    <row r="25" spans="1:56" s="9" customFormat="1" ht="13.5" customHeight="1">
      <c r="A25" s="10">
        <v>1</v>
      </c>
      <c r="B25" s="11" t="s">
        <v>18</v>
      </c>
      <c r="C25" s="38">
        <v>4</v>
      </c>
      <c r="D25" s="49">
        <f>(G25+J25+M25+P25+S25+V25+Y25+AB25+AE25+AH25+AO25+AR25+AW25+BB25)/13</f>
        <v>3.8461538461538463</v>
      </c>
      <c r="E25" s="99">
        <v>0.5</v>
      </c>
      <c r="F25" s="94">
        <v>17.3</v>
      </c>
      <c r="G25" s="41">
        <v>6</v>
      </c>
      <c r="H25" s="97">
        <v>20270.2</v>
      </c>
      <c r="I25" s="94">
        <v>95.7</v>
      </c>
      <c r="J25" s="41">
        <v>4</v>
      </c>
      <c r="K25" s="97">
        <v>1867.3</v>
      </c>
      <c r="L25" s="94">
        <v>106.9</v>
      </c>
      <c r="M25" s="41">
        <v>3</v>
      </c>
      <c r="N25" s="67">
        <v>274.454</v>
      </c>
      <c r="O25" s="68">
        <v>110.1</v>
      </c>
      <c r="P25" s="41">
        <v>3</v>
      </c>
      <c r="Q25" s="97">
        <v>1510.6</v>
      </c>
      <c r="R25" s="94">
        <v>138.8</v>
      </c>
      <c r="S25" s="45">
        <v>4</v>
      </c>
      <c r="T25" s="93">
        <v>92.59</v>
      </c>
      <c r="U25" s="94">
        <v>99.9</v>
      </c>
      <c r="V25" s="45">
        <v>6</v>
      </c>
      <c r="W25" s="97">
        <v>1717.7</v>
      </c>
      <c r="X25" s="94">
        <v>174.1</v>
      </c>
      <c r="Y25" s="45">
        <v>1</v>
      </c>
      <c r="Z25" s="93">
        <v>525.5</v>
      </c>
      <c r="AA25" s="94">
        <v>93.5</v>
      </c>
      <c r="AB25" s="45">
        <v>6</v>
      </c>
      <c r="AC25" s="97">
        <v>8886.1</v>
      </c>
      <c r="AD25" s="94">
        <v>102.3</v>
      </c>
      <c r="AE25" s="45">
        <v>5</v>
      </c>
      <c r="AF25" s="74" t="s">
        <v>19</v>
      </c>
      <c r="AG25" s="75" t="s">
        <v>19</v>
      </c>
      <c r="AH25" s="45"/>
      <c r="AI25" s="60">
        <v>752.481</v>
      </c>
      <c r="AJ25" s="171">
        <v>320.73</v>
      </c>
      <c r="AK25" s="159">
        <f t="shared" si="3"/>
        <v>431.751</v>
      </c>
      <c r="AL25" s="57" t="s">
        <v>98</v>
      </c>
      <c r="AM25" s="93">
        <v>874</v>
      </c>
      <c r="AN25" s="58" t="s">
        <v>104</v>
      </c>
      <c r="AO25" s="59">
        <v>1</v>
      </c>
      <c r="AP25" s="93">
        <v>121.6</v>
      </c>
      <c r="AQ25" s="58">
        <v>112.4</v>
      </c>
      <c r="AR25" s="59">
        <v>2</v>
      </c>
      <c r="AS25" s="71">
        <v>0.18600000000000003</v>
      </c>
      <c r="AT25" s="80">
        <v>0.239</v>
      </c>
      <c r="AU25" s="97">
        <v>20119</v>
      </c>
      <c r="AV25" s="94">
        <v>111.5</v>
      </c>
      <c r="AW25" s="59">
        <v>6</v>
      </c>
      <c r="AX25" s="71">
        <f t="shared" si="4"/>
        <v>0.762661106899166</v>
      </c>
      <c r="AY25" s="80">
        <v>0.782274856845393</v>
      </c>
      <c r="AZ25" s="76">
        <v>619</v>
      </c>
      <c r="BA25" s="75">
        <v>75.4</v>
      </c>
      <c r="BB25" s="45">
        <v>3</v>
      </c>
      <c r="BC25" s="71">
        <v>0.005</v>
      </c>
      <c r="BD25" s="81">
        <v>0.006451105960004715</v>
      </c>
    </row>
    <row r="26" spans="1:56" s="9" customFormat="1" ht="13.5" customHeight="1">
      <c r="A26" s="10">
        <v>4</v>
      </c>
      <c r="B26" s="11" t="s">
        <v>78</v>
      </c>
      <c r="C26" s="38">
        <v>5</v>
      </c>
      <c r="D26" s="49">
        <f>(G26+J26+M26+P26+S26+V26+Y26+AB26+AE26+AH26+AO26+AR26+AW26+BB26)/14</f>
        <v>3.9285714285714284</v>
      </c>
      <c r="E26" s="99">
        <v>348.3</v>
      </c>
      <c r="F26" s="94">
        <v>100.5</v>
      </c>
      <c r="G26" s="41">
        <v>4</v>
      </c>
      <c r="H26" s="97">
        <v>12276.8</v>
      </c>
      <c r="I26" s="94">
        <v>87.3</v>
      </c>
      <c r="J26" s="41">
        <v>7</v>
      </c>
      <c r="K26" s="93">
        <v>688.4</v>
      </c>
      <c r="L26" s="94">
        <v>117.9</v>
      </c>
      <c r="M26" s="41">
        <v>1</v>
      </c>
      <c r="N26" s="67">
        <v>953.598</v>
      </c>
      <c r="O26" s="68">
        <v>123.5</v>
      </c>
      <c r="P26" s="41">
        <v>2</v>
      </c>
      <c r="Q26" s="155">
        <v>2394.3</v>
      </c>
      <c r="R26" s="103">
        <v>107.7</v>
      </c>
      <c r="S26" s="45">
        <v>5</v>
      </c>
      <c r="T26" s="101">
        <v>90.104</v>
      </c>
      <c r="U26" s="103">
        <v>131</v>
      </c>
      <c r="V26" s="45">
        <v>3</v>
      </c>
      <c r="W26" s="101">
        <v>361.4</v>
      </c>
      <c r="X26" s="103">
        <v>139.9</v>
      </c>
      <c r="Y26" s="45">
        <v>2</v>
      </c>
      <c r="Z26" s="93">
        <v>119.6</v>
      </c>
      <c r="AA26" s="94">
        <v>98.5</v>
      </c>
      <c r="AB26" s="45">
        <v>5</v>
      </c>
      <c r="AC26" s="97">
        <v>3329.3</v>
      </c>
      <c r="AD26" s="94">
        <v>109</v>
      </c>
      <c r="AE26" s="45">
        <v>1</v>
      </c>
      <c r="AF26" s="74">
        <v>18.717</v>
      </c>
      <c r="AG26" s="75">
        <v>91.95283714075165</v>
      </c>
      <c r="AH26" s="45">
        <v>3</v>
      </c>
      <c r="AI26" s="118">
        <v>-598.667</v>
      </c>
      <c r="AJ26" s="172">
        <v>1658.12</v>
      </c>
      <c r="AK26" s="160">
        <f t="shared" si="3"/>
        <v>-2256.787</v>
      </c>
      <c r="AL26" s="57" t="s">
        <v>19</v>
      </c>
      <c r="AM26" s="93">
        <v>262.4</v>
      </c>
      <c r="AN26" s="58">
        <v>15</v>
      </c>
      <c r="AO26" s="59">
        <v>7</v>
      </c>
      <c r="AP26" s="93">
        <v>861</v>
      </c>
      <c r="AQ26" s="58" t="s">
        <v>134</v>
      </c>
      <c r="AR26" s="59">
        <v>5</v>
      </c>
      <c r="AS26" s="71">
        <v>0.366</v>
      </c>
      <c r="AT26" s="80">
        <v>0.29</v>
      </c>
      <c r="AU26" s="97">
        <v>22380</v>
      </c>
      <c r="AV26" s="94">
        <v>111.5</v>
      </c>
      <c r="AW26" s="59">
        <v>6</v>
      </c>
      <c r="AX26" s="84">
        <f t="shared" si="4"/>
        <v>0.8483699772554966</v>
      </c>
      <c r="AY26" s="80">
        <v>0.8693388859968766</v>
      </c>
      <c r="AZ26" s="76">
        <v>472</v>
      </c>
      <c r="BA26" s="75">
        <v>86.4</v>
      </c>
      <c r="BB26" s="45">
        <v>4</v>
      </c>
      <c r="BC26" s="71">
        <v>0.008</v>
      </c>
      <c r="BD26" s="81">
        <v>0.009249220761620816</v>
      </c>
    </row>
    <row r="27" spans="1:56" s="9" customFormat="1" ht="13.5" customHeight="1">
      <c r="A27" s="10">
        <v>5</v>
      </c>
      <c r="B27" s="11" t="s">
        <v>55</v>
      </c>
      <c r="C27" s="38">
        <v>6</v>
      </c>
      <c r="D27" s="49">
        <f>(G27+J27+M27+P27+S27+V27+Y27+AB27+AE27+AH27+AO27+AR27+AW27+BB27)/13</f>
        <v>4.076923076923077</v>
      </c>
      <c r="E27" s="163">
        <v>4967.6</v>
      </c>
      <c r="F27" s="94">
        <v>114.6</v>
      </c>
      <c r="G27" s="41">
        <v>2</v>
      </c>
      <c r="H27" s="97">
        <v>4811.9</v>
      </c>
      <c r="I27" s="94">
        <v>114.4</v>
      </c>
      <c r="J27" s="41">
        <v>2</v>
      </c>
      <c r="K27" s="97">
        <v>1152.1</v>
      </c>
      <c r="L27" s="94">
        <v>96.1</v>
      </c>
      <c r="M27" s="41">
        <v>5</v>
      </c>
      <c r="N27" s="67">
        <v>170.128</v>
      </c>
      <c r="O27" s="68">
        <v>66.7</v>
      </c>
      <c r="P27" s="41">
        <v>5</v>
      </c>
      <c r="Q27" s="101">
        <v>998.8</v>
      </c>
      <c r="R27" s="103">
        <v>81.3</v>
      </c>
      <c r="S27" s="45">
        <v>7</v>
      </c>
      <c r="T27" s="101">
        <v>101.396</v>
      </c>
      <c r="U27" s="103">
        <v>93</v>
      </c>
      <c r="V27" s="45">
        <v>7</v>
      </c>
      <c r="W27" s="101">
        <v>297.4</v>
      </c>
      <c r="X27" s="103">
        <v>83.5</v>
      </c>
      <c r="Y27" s="45">
        <v>6</v>
      </c>
      <c r="Z27" s="93">
        <v>122.4</v>
      </c>
      <c r="AA27" s="94">
        <v>107.4</v>
      </c>
      <c r="AB27" s="45">
        <v>1</v>
      </c>
      <c r="AC27" s="97">
        <v>4634</v>
      </c>
      <c r="AD27" s="94">
        <v>104</v>
      </c>
      <c r="AE27" s="45">
        <v>3</v>
      </c>
      <c r="AF27" s="74" t="s">
        <v>19</v>
      </c>
      <c r="AG27" s="75" t="s">
        <v>19</v>
      </c>
      <c r="AH27" s="45"/>
      <c r="AI27" s="118">
        <v>-347.102</v>
      </c>
      <c r="AJ27" s="171">
        <v>142.84</v>
      </c>
      <c r="AK27" s="159">
        <f t="shared" si="3"/>
        <v>-489.942</v>
      </c>
      <c r="AL27" s="57" t="s">
        <v>19</v>
      </c>
      <c r="AM27" s="93">
        <v>286.6</v>
      </c>
      <c r="AN27" s="58">
        <v>69.2</v>
      </c>
      <c r="AO27" s="59">
        <v>5</v>
      </c>
      <c r="AP27" s="93">
        <v>633.7</v>
      </c>
      <c r="AQ27" s="58" t="s">
        <v>98</v>
      </c>
      <c r="AR27" s="59">
        <v>3</v>
      </c>
      <c r="AS27" s="71">
        <v>0.257</v>
      </c>
      <c r="AT27" s="80">
        <v>0.385</v>
      </c>
      <c r="AU27" s="97">
        <v>21386</v>
      </c>
      <c r="AV27" s="94">
        <v>113.9</v>
      </c>
      <c r="AW27" s="59">
        <v>5</v>
      </c>
      <c r="AX27" s="84">
        <f t="shared" si="4"/>
        <v>0.8106899166034874</v>
      </c>
      <c r="AY27" s="80">
        <v>0.8138990109318064</v>
      </c>
      <c r="AZ27" s="76">
        <v>305</v>
      </c>
      <c r="BA27" s="75">
        <v>74</v>
      </c>
      <c r="BB27" s="45">
        <v>2</v>
      </c>
      <c r="BC27" s="71">
        <v>0.004</v>
      </c>
      <c r="BD27" s="81">
        <v>0.005632262474367738</v>
      </c>
    </row>
    <row r="28" spans="1:56" s="9" customFormat="1" ht="13.5" customHeight="1">
      <c r="A28" s="10">
        <v>2</v>
      </c>
      <c r="B28" s="11" t="s">
        <v>45</v>
      </c>
      <c r="C28" s="38">
        <v>7</v>
      </c>
      <c r="D28" s="49">
        <f>(G28+J28+M28+P28+S28+V28+Y28+AB28+AE28+AH28+AO28+AR28+AW28+BB28)/14</f>
        <v>4.285714285714286</v>
      </c>
      <c r="E28" s="163">
        <v>2003.8</v>
      </c>
      <c r="F28" s="94">
        <v>195.2</v>
      </c>
      <c r="G28" s="41">
        <v>1</v>
      </c>
      <c r="H28" s="97">
        <v>7307.3</v>
      </c>
      <c r="I28" s="94" t="s">
        <v>98</v>
      </c>
      <c r="J28" s="41">
        <v>1</v>
      </c>
      <c r="K28" s="93">
        <v>396.2</v>
      </c>
      <c r="L28" s="94">
        <v>103</v>
      </c>
      <c r="M28" s="41">
        <v>4</v>
      </c>
      <c r="N28" s="67">
        <v>427.245</v>
      </c>
      <c r="O28" s="68">
        <v>65.9</v>
      </c>
      <c r="P28" s="41">
        <v>6</v>
      </c>
      <c r="Q28" s="101">
        <v>480.2</v>
      </c>
      <c r="R28" s="103" t="s">
        <v>123</v>
      </c>
      <c r="S28" s="45">
        <v>2</v>
      </c>
      <c r="T28" s="101">
        <v>34.968</v>
      </c>
      <c r="U28" s="103">
        <v>100.5</v>
      </c>
      <c r="V28" s="45">
        <v>5</v>
      </c>
      <c r="W28" s="101">
        <v>839.6</v>
      </c>
      <c r="X28" s="103">
        <v>106.7</v>
      </c>
      <c r="Y28" s="45">
        <v>4</v>
      </c>
      <c r="Z28" s="93">
        <v>239.9</v>
      </c>
      <c r="AA28" s="94">
        <v>93.5</v>
      </c>
      <c r="AB28" s="45">
        <v>6</v>
      </c>
      <c r="AC28" s="97">
        <v>2852.6</v>
      </c>
      <c r="AD28" s="94">
        <v>102.2</v>
      </c>
      <c r="AE28" s="45">
        <v>6</v>
      </c>
      <c r="AF28" s="74">
        <v>8.599</v>
      </c>
      <c r="AG28" s="75">
        <v>92.46236559139786</v>
      </c>
      <c r="AH28" s="45">
        <v>2</v>
      </c>
      <c r="AI28" s="118">
        <v>-830.964</v>
      </c>
      <c r="AJ28" s="171">
        <v>735.784</v>
      </c>
      <c r="AK28" s="160">
        <f t="shared" si="3"/>
        <v>-1566.748</v>
      </c>
      <c r="AL28" s="57" t="s">
        <v>19</v>
      </c>
      <c r="AM28" s="93">
        <v>173.2</v>
      </c>
      <c r="AN28" s="58">
        <v>21.8</v>
      </c>
      <c r="AO28" s="59">
        <v>6</v>
      </c>
      <c r="AP28" s="97">
        <v>1004.2</v>
      </c>
      <c r="AQ28" s="58" t="s">
        <v>129</v>
      </c>
      <c r="AR28" s="59">
        <v>7</v>
      </c>
      <c r="AS28" s="71">
        <v>0.318</v>
      </c>
      <c r="AT28" s="80">
        <v>0.294</v>
      </c>
      <c r="AU28" s="97">
        <v>19484</v>
      </c>
      <c r="AV28" s="94">
        <v>114.4</v>
      </c>
      <c r="AW28" s="59">
        <v>4</v>
      </c>
      <c r="AX28" s="71">
        <f t="shared" si="4"/>
        <v>0.7385898407884761</v>
      </c>
      <c r="AY28" s="80">
        <v>0.7377667881311817</v>
      </c>
      <c r="AZ28" s="76">
        <v>387</v>
      </c>
      <c r="BA28" s="75">
        <v>98.7</v>
      </c>
      <c r="BB28" s="45">
        <v>6</v>
      </c>
      <c r="BC28" s="71">
        <v>0.008</v>
      </c>
      <c r="BD28" s="81">
        <v>0.0076525134211810645</v>
      </c>
    </row>
    <row r="29" spans="1:56" s="9" customFormat="1" ht="13.5" customHeight="1">
      <c r="A29" s="113"/>
      <c r="B29" s="108" t="s">
        <v>86</v>
      </c>
      <c r="C29" s="109" t="s">
        <v>87</v>
      </c>
      <c r="D29" s="110"/>
      <c r="E29" s="147"/>
      <c r="F29" s="141"/>
      <c r="G29" s="111"/>
      <c r="H29" s="148"/>
      <c r="I29" s="142"/>
      <c r="J29" s="111"/>
      <c r="K29" s="149"/>
      <c r="L29" s="142"/>
      <c r="M29" s="111"/>
      <c r="N29" s="149"/>
      <c r="O29" s="142"/>
      <c r="P29" s="111"/>
      <c r="Q29" s="150"/>
      <c r="R29" s="151"/>
      <c r="S29" s="112"/>
      <c r="T29" s="152"/>
      <c r="U29" s="141"/>
      <c r="V29" s="112"/>
      <c r="W29" s="153"/>
      <c r="X29" s="144"/>
      <c r="Y29" s="112"/>
      <c r="Z29" s="150"/>
      <c r="AA29" s="144"/>
      <c r="AB29" s="112"/>
      <c r="AC29" s="150"/>
      <c r="AD29" s="144"/>
      <c r="AE29" s="112"/>
      <c r="AF29" s="150"/>
      <c r="AG29" s="144"/>
      <c r="AH29" s="112"/>
      <c r="AI29" s="150"/>
      <c r="AJ29" s="144"/>
      <c r="AK29" s="112"/>
      <c r="AL29" s="153"/>
      <c r="AM29" s="144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</row>
    <row r="30" spans="1:56" s="9" customFormat="1" ht="13.5" customHeight="1">
      <c r="A30" s="10">
        <v>5</v>
      </c>
      <c r="B30" s="11" t="s">
        <v>72</v>
      </c>
      <c r="C30" s="38">
        <v>1</v>
      </c>
      <c r="D30" s="49">
        <f>(G30+J30+M30+P30+S30+V30+Y30+AB30+AE30+AH30+AO30+AR30+AW30+BB30)/13</f>
        <v>2.5384615384615383</v>
      </c>
      <c r="E30" s="99" t="s">
        <v>19</v>
      </c>
      <c r="F30" s="94" t="s">
        <v>94</v>
      </c>
      <c r="G30" s="43"/>
      <c r="H30" s="97">
        <v>15489.8</v>
      </c>
      <c r="I30" s="94" t="s">
        <v>103</v>
      </c>
      <c r="J30" s="41">
        <v>1</v>
      </c>
      <c r="K30" s="97">
        <v>1271.5</v>
      </c>
      <c r="L30" s="94">
        <v>109.2</v>
      </c>
      <c r="M30" s="41">
        <v>4</v>
      </c>
      <c r="N30" s="67">
        <v>95.968</v>
      </c>
      <c r="O30" s="68">
        <v>137.8</v>
      </c>
      <c r="P30" s="41">
        <v>2</v>
      </c>
      <c r="Q30" s="97">
        <v>30083.9</v>
      </c>
      <c r="R30" s="94">
        <v>126.7</v>
      </c>
      <c r="S30" s="45">
        <v>2</v>
      </c>
      <c r="T30" s="93">
        <v>97.843</v>
      </c>
      <c r="U30" s="94">
        <v>98</v>
      </c>
      <c r="V30" s="45">
        <v>4</v>
      </c>
      <c r="W30" s="97">
        <v>7772.2</v>
      </c>
      <c r="X30" s="94">
        <v>112</v>
      </c>
      <c r="Y30" s="45">
        <v>1</v>
      </c>
      <c r="Z30" s="93">
        <v>290.2</v>
      </c>
      <c r="AA30" s="94">
        <v>98.2</v>
      </c>
      <c r="AB30" s="45">
        <v>5</v>
      </c>
      <c r="AC30" s="97">
        <v>8138.2</v>
      </c>
      <c r="AD30" s="94">
        <v>104.7</v>
      </c>
      <c r="AE30" s="45">
        <v>4</v>
      </c>
      <c r="AF30" s="76">
        <v>4009.21</v>
      </c>
      <c r="AG30" s="75">
        <v>112.5582168388267</v>
      </c>
      <c r="AH30" s="45">
        <v>1</v>
      </c>
      <c r="AI30" s="61">
        <v>4985.713</v>
      </c>
      <c r="AJ30" s="172">
        <v>1770.237</v>
      </c>
      <c r="AK30" s="160">
        <f>AI30-AJ30</f>
        <v>3215.4759999999997</v>
      </c>
      <c r="AL30" s="57" t="s">
        <v>105</v>
      </c>
      <c r="AM30" s="97">
        <v>7981</v>
      </c>
      <c r="AN30" s="58" t="s">
        <v>99</v>
      </c>
      <c r="AO30" s="59">
        <v>1</v>
      </c>
      <c r="AP30" s="97">
        <v>2995.3</v>
      </c>
      <c r="AQ30" s="58">
        <v>153.7</v>
      </c>
      <c r="AR30" s="59">
        <v>2</v>
      </c>
      <c r="AS30" s="71">
        <v>0.28300000000000003</v>
      </c>
      <c r="AT30" s="80">
        <v>0.446</v>
      </c>
      <c r="AU30" s="97">
        <v>26118</v>
      </c>
      <c r="AV30" s="94">
        <v>113.5</v>
      </c>
      <c r="AW30" s="59">
        <v>3</v>
      </c>
      <c r="AX30" s="71">
        <f>AU30/$AU$10</f>
        <v>0.990068233510235</v>
      </c>
      <c r="AY30" s="80">
        <v>0.9982647926427208</v>
      </c>
      <c r="AZ30" s="76">
        <v>207</v>
      </c>
      <c r="BA30" s="75">
        <v>93.2</v>
      </c>
      <c r="BB30" s="45">
        <v>3</v>
      </c>
      <c r="BC30" s="71">
        <v>0.003</v>
      </c>
      <c r="BD30" s="81">
        <v>0.0030032467532467534</v>
      </c>
    </row>
    <row r="31" spans="1:56" s="9" customFormat="1" ht="13.5" customHeight="1">
      <c r="A31" s="10">
        <v>4</v>
      </c>
      <c r="B31" s="11" t="s">
        <v>24</v>
      </c>
      <c r="C31" s="38">
        <v>2</v>
      </c>
      <c r="D31" s="49">
        <f>(G31+J31+M31+P31+S31+V31+Y31+AB31+AE31+AH31+AO31+AR31+AW31+BB31)/14</f>
        <v>2.857142857142857</v>
      </c>
      <c r="E31" s="163">
        <v>1045.5</v>
      </c>
      <c r="F31" s="94">
        <v>146.6</v>
      </c>
      <c r="G31" s="41">
        <v>1</v>
      </c>
      <c r="H31" s="97">
        <v>11168.9</v>
      </c>
      <c r="I31" s="94">
        <v>102.6</v>
      </c>
      <c r="J31" s="41">
        <v>3</v>
      </c>
      <c r="K31" s="97">
        <v>7916.5</v>
      </c>
      <c r="L31" s="94">
        <v>170.6</v>
      </c>
      <c r="M31" s="41">
        <v>1</v>
      </c>
      <c r="N31" s="67">
        <v>100.764</v>
      </c>
      <c r="O31" s="68">
        <v>95.7</v>
      </c>
      <c r="P31" s="41">
        <v>4</v>
      </c>
      <c r="Q31" s="155">
        <v>98287.7</v>
      </c>
      <c r="R31" s="103">
        <v>80.7</v>
      </c>
      <c r="S31" s="45">
        <v>4</v>
      </c>
      <c r="T31" s="101">
        <v>301.481</v>
      </c>
      <c r="U31" s="103">
        <v>51.9</v>
      </c>
      <c r="V31" s="45">
        <v>5</v>
      </c>
      <c r="W31" s="155">
        <v>5910.6</v>
      </c>
      <c r="X31" s="103">
        <v>82.4</v>
      </c>
      <c r="Y31" s="45">
        <v>5</v>
      </c>
      <c r="Z31" s="97">
        <v>6173.7</v>
      </c>
      <c r="AA31" s="94">
        <v>114.4</v>
      </c>
      <c r="AB31" s="45">
        <v>1</v>
      </c>
      <c r="AC31" s="97">
        <v>37254.1</v>
      </c>
      <c r="AD31" s="94">
        <v>120.8</v>
      </c>
      <c r="AE31" s="45">
        <v>1</v>
      </c>
      <c r="AF31" s="76">
        <v>13069.708</v>
      </c>
      <c r="AG31" s="75">
        <v>101.14983698027788</v>
      </c>
      <c r="AH31" s="45">
        <v>5</v>
      </c>
      <c r="AI31" s="118">
        <v>-834.959</v>
      </c>
      <c r="AJ31" s="172">
        <v>4172.453</v>
      </c>
      <c r="AK31" s="160">
        <f>AI31-AJ31</f>
        <v>-5007.412</v>
      </c>
      <c r="AL31" s="57" t="s">
        <v>19</v>
      </c>
      <c r="AM31" s="97">
        <v>6873.4</v>
      </c>
      <c r="AN31" s="58">
        <v>107.6</v>
      </c>
      <c r="AO31" s="59">
        <v>3</v>
      </c>
      <c r="AP31" s="97">
        <v>7708.3</v>
      </c>
      <c r="AQ31" s="58" t="s">
        <v>101</v>
      </c>
      <c r="AR31" s="59">
        <v>5</v>
      </c>
      <c r="AS31" s="71">
        <v>0.317</v>
      </c>
      <c r="AT31" s="80">
        <v>0.298</v>
      </c>
      <c r="AU31" s="97">
        <v>35522</v>
      </c>
      <c r="AV31" s="94">
        <v>118.3</v>
      </c>
      <c r="AW31" s="59">
        <v>1</v>
      </c>
      <c r="AX31" s="71">
        <f>AU31/$AU$10</f>
        <v>1.3465504169825626</v>
      </c>
      <c r="AY31" s="80">
        <v>1.3010150963040084</v>
      </c>
      <c r="AZ31" s="76">
        <v>347</v>
      </c>
      <c r="BA31" s="75">
        <v>71.5</v>
      </c>
      <c r="BB31" s="45">
        <v>1</v>
      </c>
      <c r="BC31" s="71">
        <v>0.001</v>
      </c>
      <c r="BD31" s="81">
        <v>0.0018178819613634493</v>
      </c>
    </row>
    <row r="32" spans="1:56" s="9" customFormat="1" ht="13.5" customHeight="1">
      <c r="A32" s="10">
        <v>2</v>
      </c>
      <c r="B32" s="11" t="s">
        <v>20</v>
      </c>
      <c r="C32" s="38">
        <v>3</v>
      </c>
      <c r="D32" s="49">
        <f>(G32+J32+M32+P32+S32+V32+Y32+AB32+AE32+AH32+AO32+AR32+AW32+BB32)/13</f>
        <v>3</v>
      </c>
      <c r="E32" s="99" t="s">
        <v>19</v>
      </c>
      <c r="F32" s="94" t="s">
        <v>94</v>
      </c>
      <c r="G32" s="41"/>
      <c r="H32" s="93">
        <v>572</v>
      </c>
      <c r="I32" s="94">
        <v>114.8</v>
      </c>
      <c r="J32" s="41">
        <v>2</v>
      </c>
      <c r="K32" s="97">
        <v>1723.4</v>
      </c>
      <c r="L32" s="94">
        <v>105.8</v>
      </c>
      <c r="M32" s="41">
        <v>5</v>
      </c>
      <c r="N32" s="67">
        <v>58.175</v>
      </c>
      <c r="O32" s="68">
        <v>123.3</v>
      </c>
      <c r="P32" s="41">
        <v>3</v>
      </c>
      <c r="Q32" s="93">
        <v>430.1</v>
      </c>
      <c r="R32" s="94">
        <v>154.2</v>
      </c>
      <c r="S32" s="45">
        <v>1</v>
      </c>
      <c r="T32" s="93">
        <v>139.208</v>
      </c>
      <c r="U32" s="94">
        <v>123.9</v>
      </c>
      <c r="V32" s="45">
        <v>2</v>
      </c>
      <c r="W32" s="93">
        <v>670.5</v>
      </c>
      <c r="X32" s="94">
        <v>89.6</v>
      </c>
      <c r="Y32" s="45">
        <v>4</v>
      </c>
      <c r="Z32" s="93">
        <v>206.6</v>
      </c>
      <c r="AA32" s="94">
        <v>103.5</v>
      </c>
      <c r="AB32" s="45">
        <v>2</v>
      </c>
      <c r="AC32" s="97">
        <v>6835.4</v>
      </c>
      <c r="AD32" s="94">
        <v>113.6</v>
      </c>
      <c r="AE32" s="45">
        <v>2</v>
      </c>
      <c r="AF32" s="76">
        <v>4979.168</v>
      </c>
      <c r="AG32" s="75">
        <v>111.79911237329001</v>
      </c>
      <c r="AH32" s="45">
        <v>2</v>
      </c>
      <c r="AI32" s="118">
        <v>-810.382</v>
      </c>
      <c r="AJ32" s="171">
        <v>-682.517</v>
      </c>
      <c r="AK32" s="159">
        <f>AI32-AJ32</f>
        <v>-127.8649999999999</v>
      </c>
      <c r="AL32" s="57" t="s">
        <v>19</v>
      </c>
      <c r="AM32" s="93">
        <v>247.7</v>
      </c>
      <c r="AN32" s="58">
        <v>85.4</v>
      </c>
      <c r="AO32" s="59">
        <v>5</v>
      </c>
      <c r="AP32" s="97">
        <v>1058.1</v>
      </c>
      <c r="AQ32" s="58">
        <v>108.8</v>
      </c>
      <c r="AR32" s="59">
        <v>1</v>
      </c>
      <c r="AS32" s="71">
        <v>0.358</v>
      </c>
      <c r="AT32" s="80">
        <v>0.38</v>
      </c>
      <c r="AU32" s="97">
        <v>24183</v>
      </c>
      <c r="AV32" s="94">
        <v>108.8</v>
      </c>
      <c r="AW32" s="59">
        <v>5</v>
      </c>
      <c r="AX32" s="71">
        <f>AU32/$AU$10</f>
        <v>0.9167172100075816</v>
      </c>
      <c r="AY32" s="80">
        <v>0.9623026201631095</v>
      </c>
      <c r="AZ32" s="76">
        <v>255</v>
      </c>
      <c r="BA32" s="75">
        <v>100.4</v>
      </c>
      <c r="BB32" s="45">
        <v>5</v>
      </c>
      <c r="BC32" s="71">
        <v>0.005</v>
      </c>
      <c r="BD32" s="81">
        <v>0.00463233148526408</v>
      </c>
    </row>
    <row r="33" spans="1:56" s="9" customFormat="1" ht="13.5" customHeight="1">
      <c r="A33" s="10">
        <v>3</v>
      </c>
      <c r="B33" s="11" t="s">
        <v>21</v>
      </c>
      <c r="C33" s="38">
        <v>4</v>
      </c>
      <c r="D33" s="49">
        <f>(G33+J33+M33+P33+S33+V33+Y33+AB33+AE33+AH33+AO33+AR33+AW33+BB33)/14</f>
        <v>3.142857142857143</v>
      </c>
      <c r="E33" s="163">
        <v>1314.9</v>
      </c>
      <c r="F33" s="94">
        <v>62.4</v>
      </c>
      <c r="G33" s="41">
        <v>3</v>
      </c>
      <c r="H33" s="97">
        <v>1729.6</v>
      </c>
      <c r="I33" s="94">
        <v>98.9</v>
      </c>
      <c r="J33" s="41">
        <v>4</v>
      </c>
      <c r="K33" s="93">
        <v>502.3</v>
      </c>
      <c r="L33" s="94">
        <v>109.3</v>
      </c>
      <c r="M33" s="41">
        <v>3</v>
      </c>
      <c r="N33" s="67">
        <v>253.675</v>
      </c>
      <c r="O33" s="68">
        <v>180.4</v>
      </c>
      <c r="P33" s="41">
        <v>1</v>
      </c>
      <c r="Q33" s="93">
        <v>243.6</v>
      </c>
      <c r="R33" s="94">
        <v>28.9</v>
      </c>
      <c r="S33" s="45">
        <v>5</v>
      </c>
      <c r="T33" s="93">
        <v>57.683</v>
      </c>
      <c r="U33" s="94">
        <v>179.9</v>
      </c>
      <c r="V33" s="45">
        <v>1</v>
      </c>
      <c r="W33" s="93">
        <v>57.7</v>
      </c>
      <c r="X33" s="94">
        <v>92.9</v>
      </c>
      <c r="Y33" s="45">
        <v>3</v>
      </c>
      <c r="Z33" s="93">
        <v>169.7</v>
      </c>
      <c r="AA33" s="94">
        <v>102.6</v>
      </c>
      <c r="AB33" s="45">
        <v>3</v>
      </c>
      <c r="AC33" s="97">
        <v>17842.3</v>
      </c>
      <c r="AD33" s="94">
        <v>99.1</v>
      </c>
      <c r="AE33" s="45">
        <v>5</v>
      </c>
      <c r="AF33" s="74">
        <v>429.164</v>
      </c>
      <c r="AG33" s="75">
        <v>103.32885505299299</v>
      </c>
      <c r="AH33" s="45">
        <v>3</v>
      </c>
      <c r="AI33" s="60">
        <v>510.756</v>
      </c>
      <c r="AJ33" s="171">
        <v>723.212</v>
      </c>
      <c r="AK33" s="159">
        <f>AI33-AJ33</f>
        <v>-212.45600000000002</v>
      </c>
      <c r="AL33" s="57">
        <f>AI33/AJ33*100</f>
        <v>70.62327505627671</v>
      </c>
      <c r="AM33" s="93">
        <v>716</v>
      </c>
      <c r="AN33" s="58">
        <v>87.4</v>
      </c>
      <c r="AO33" s="59">
        <v>4</v>
      </c>
      <c r="AP33" s="93">
        <v>205.2</v>
      </c>
      <c r="AQ33" s="58" t="s">
        <v>99</v>
      </c>
      <c r="AR33" s="59">
        <v>3</v>
      </c>
      <c r="AS33" s="71">
        <v>0.313</v>
      </c>
      <c r="AT33" s="80">
        <v>0.32</v>
      </c>
      <c r="AU33" s="97">
        <v>22854</v>
      </c>
      <c r="AV33" s="94">
        <v>116</v>
      </c>
      <c r="AW33" s="59">
        <v>2</v>
      </c>
      <c r="AX33" s="71">
        <f>AU33/$AU$10</f>
        <v>0.8663381349507202</v>
      </c>
      <c r="AY33" s="80">
        <v>0.8548499045635953</v>
      </c>
      <c r="AZ33" s="76">
        <v>236</v>
      </c>
      <c r="BA33" s="75">
        <v>96.7</v>
      </c>
      <c r="BB33" s="45">
        <v>4</v>
      </c>
      <c r="BC33" s="71">
        <v>0.006999999999999999</v>
      </c>
      <c r="BD33" s="81">
        <v>0.0073029840471700936</v>
      </c>
    </row>
    <row r="34" spans="1:56" s="9" customFormat="1" ht="13.5" customHeight="1">
      <c r="A34" s="10">
        <v>1</v>
      </c>
      <c r="B34" s="11" t="s">
        <v>17</v>
      </c>
      <c r="C34" s="38">
        <v>5</v>
      </c>
      <c r="D34" s="49">
        <f>(G34+J34+M34+P34+S34+V34+Y34+AB34+AE34+AH34+AO34+AR34+AW34+BB34)/14</f>
        <v>3.2142857142857144</v>
      </c>
      <c r="E34" s="99">
        <v>134.1</v>
      </c>
      <c r="F34" s="94">
        <v>97.8</v>
      </c>
      <c r="G34" s="41">
        <v>2</v>
      </c>
      <c r="H34" s="93">
        <v>366.6</v>
      </c>
      <c r="I34" s="94">
        <v>92.5</v>
      </c>
      <c r="J34" s="41">
        <v>5</v>
      </c>
      <c r="K34" s="97">
        <v>1480.9</v>
      </c>
      <c r="L34" s="94">
        <v>110.9</v>
      </c>
      <c r="M34" s="41">
        <v>2</v>
      </c>
      <c r="N34" s="67">
        <v>105.608</v>
      </c>
      <c r="O34" s="68">
        <v>60.2</v>
      </c>
      <c r="P34" s="41">
        <v>5</v>
      </c>
      <c r="Q34" s="97">
        <v>1450.8</v>
      </c>
      <c r="R34" s="94">
        <v>112.1</v>
      </c>
      <c r="S34" s="45">
        <v>3</v>
      </c>
      <c r="T34" s="93">
        <v>271.005</v>
      </c>
      <c r="U34" s="94">
        <v>101.6</v>
      </c>
      <c r="V34" s="45">
        <v>3</v>
      </c>
      <c r="W34" s="97">
        <v>1300.5</v>
      </c>
      <c r="X34" s="94">
        <v>97.6</v>
      </c>
      <c r="Y34" s="45">
        <v>2</v>
      </c>
      <c r="Z34" s="93">
        <v>335.2</v>
      </c>
      <c r="AA34" s="94">
        <v>99</v>
      </c>
      <c r="AB34" s="45">
        <v>4</v>
      </c>
      <c r="AC34" s="97">
        <v>9625</v>
      </c>
      <c r="AD34" s="94">
        <v>107.7</v>
      </c>
      <c r="AE34" s="45">
        <v>3</v>
      </c>
      <c r="AF34" s="76">
        <v>4703.947</v>
      </c>
      <c r="AG34" s="75">
        <v>101.49681437956784</v>
      </c>
      <c r="AH34" s="45">
        <v>4</v>
      </c>
      <c r="AI34" s="178">
        <v>464.564</v>
      </c>
      <c r="AJ34" s="171">
        <v>521.57</v>
      </c>
      <c r="AK34" s="159">
        <f>AI34-AJ34</f>
        <v>-57.00600000000003</v>
      </c>
      <c r="AL34" s="57">
        <f>AI34/AJ34*100</f>
        <v>89.07030695783882</v>
      </c>
      <c r="AM34" s="93">
        <v>661.9</v>
      </c>
      <c r="AN34" s="58">
        <v>108.8</v>
      </c>
      <c r="AO34" s="59">
        <v>2</v>
      </c>
      <c r="AP34" s="93">
        <v>197.4</v>
      </c>
      <c r="AQ34" s="58" t="s">
        <v>98</v>
      </c>
      <c r="AR34" s="59">
        <v>4</v>
      </c>
      <c r="AS34" s="71">
        <v>0.214</v>
      </c>
      <c r="AT34" s="80">
        <v>0.214</v>
      </c>
      <c r="AU34" s="97">
        <v>21425</v>
      </c>
      <c r="AV34" s="94">
        <v>112.2</v>
      </c>
      <c r="AW34" s="59">
        <v>4</v>
      </c>
      <c r="AX34" s="71">
        <f>AU34/$AU$10</f>
        <v>0.8121683093252464</v>
      </c>
      <c r="AY34" s="80">
        <v>0.8284747527329516</v>
      </c>
      <c r="AZ34" s="76">
        <v>617</v>
      </c>
      <c r="BA34" s="75">
        <v>83.2</v>
      </c>
      <c r="BB34" s="45">
        <v>2</v>
      </c>
      <c r="BC34" s="71">
        <v>0.006999999999999999</v>
      </c>
      <c r="BD34" s="81">
        <v>0.00799396681749623</v>
      </c>
    </row>
    <row r="35" spans="1:56" s="9" customFormat="1" ht="13.5" customHeight="1">
      <c r="A35" s="113"/>
      <c r="B35" s="108" t="s">
        <v>88</v>
      </c>
      <c r="C35" s="109" t="s">
        <v>89</v>
      </c>
      <c r="D35" s="110"/>
      <c r="E35" s="147"/>
      <c r="F35" s="141"/>
      <c r="G35" s="115"/>
      <c r="H35" s="149"/>
      <c r="I35" s="142"/>
      <c r="J35" s="111"/>
      <c r="K35" s="149"/>
      <c r="L35" s="142"/>
      <c r="M35" s="111"/>
      <c r="N35" s="149"/>
      <c r="O35" s="142"/>
      <c r="P35" s="111"/>
      <c r="Q35" s="150"/>
      <c r="R35" s="151"/>
      <c r="S35" s="112"/>
      <c r="T35" s="152"/>
      <c r="U35" s="141"/>
      <c r="V35" s="112"/>
      <c r="W35" s="150"/>
      <c r="X35" s="144"/>
      <c r="Y35" s="112"/>
      <c r="Z35" s="150"/>
      <c r="AA35" s="144"/>
      <c r="AB35" s="112"/>
      <c r="AC35" s="150"/>
      <c r="AD35" s="144"/>
      <c r="AE35" s="112"/>
      <c r="AF35" s="150"/>
      <c r="AG35" s="144"/>
      <c r="AH35" s="112"/>
      <c r="AI35" s="150"/>
      <c r="AJ35" s="144"/>
      <c r="AK35" s="112"/>
      <c r="AL35" s="153"/>
      <c r="AM35" s="144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6"/>
    </row>
    <row r="36" spans="1:56" s="9" customFormat="1" ht="13.5" customHeight="1">
      <c r="A36" s="10">
        <v>12</v>
      </c>
      <c r="B36" s="11" t="s">
        <v>69</v>
      </c>
      <c r="C36" s="38">
        <v>1</v>
      </c>
      <c r="D36" s="49">
        <f>(G36+J36+M36+P36+S36+V36+Y36+AB36+AE36+AH36+AO36+AR36+AW36+BB36)/14</f>
        <v>4.928571428571429</v>
      </c>
      <c r="E36" s="99">
        <v>2.7</v>
      </c>
      <c r="F36" s="94">
        <v>19</v>
      </c>
      <c r="G36" s="41">
        <v>6</v>
      </c>
      <c r="H36" s="97">
        <v>14674.7</v>
      </c>
      <c r="I36" s="94">
        <v>104.8</v>
      </c>
      <c r="J36" s="41">
        <v>9</v>
      </c>
      <c r="K36" s="93">
        <v>494.9</v>
      </c>
      <c r="L36" s="94">
        <v>102.2</v>
      </c>
      <c r="M36" s="41">
        <v>6</v>
      </c>
      <c r="N36" s="156">
        <v>2130.51</v>
      </c>
      <c r="O36" s="68">
        <v>128.6</v>
      </c>
      <c r="P36" s="41">
        <v>2</v>
      </c>
      <c r="Q36" s="93">
        <v>500.3</v>
      </c>
      <c r="R36" s="94" t="s">
        <v>107</v>
      </c>
      <c r="S36" s="45">
        <v>2</v>
      </c>
      <c r="T36" s="93">
        <v>55.196</v>
      </c>
      <c r="U36" s="94">
        <v>104.1</v>
      </c>
      <c r="V36" s="45">
        <v>7</v>
      </c>
      <c r="W36" s="97">
        <v>11292.1</v>
      </c>
      <c r="X36" s="94">
        <v>139.2</v>
      </c>
      <c r="Y36" s="45">
        <v>2</v>
      </c>
      <c r="Z36" s="93">
        <v>341</v>
      </c>
      <c r="AA36" s="94">
        <v>99.1</v>
      </c>
      <c r="AB36" s="45">
        <v>12</v>
      </c>
      <c r="AC36" s="97">
        <v>4265</v>
      </c>
      <c r="AD36" s="94">
        <v>115.2</v>
      </c>
      <c r="AE36" s="45">
        <v>1</v>
      </c>
      <c r="AF36" s="74">
        <v>93.997</v>
      </c>
      <c r="AG36" s="75">
        <v>101.23968722400534</v>
      </c>
      <c r="AH36" s="45">
        <v>1</v>
      </c>
      <c r="AI36" s="61">
        <v>3640.115</v>
      </c>
      <c r="AJ36" s="172">
        <v>2047.537</v>
      </c>
      <c r="AK36" s="160">
        <f aca="true" t="shared" si="5" ref="AK36:AK50">AI36-AJ36</f>
        <v>1592.5779999999997</v>
      </c>
      <c r="AL36" s="57">
        <f aca="true" t="shared" si="6" ref="AL36:AL41">AI36/AJ36*100</f>
        <v>177.78018175007338</v>
      </c>
      <c r="AM36" s="97">
        <v>4367.1</v>
      </c>
      <c r="AN36" s="58">
        <v>162.2</v>
      </c>
      <c r="AO36" s="59">
        <v>1</v>
      </c>
      <c r="AP36" s="93">
        <v>727</v>
      </c>
      <c r="AQ36" s="58">
        <v>112.7</v>
      </c>
      <c r="AR36" s="59">
        <v>6</v>
      </c>
      <c r="AS36" s="71">
        <v>0.242</v>
      </c>
      <c r="AT36" s="80">
        <v>0.35700000000000004</v>
      </c>
      <c r="AU36" s="97">
        <v>22542</v>
      </c>
      <c r="AV36" s="94">
        <v>110.9</v>
      </c>
      <c r="AW36" s="59">
        <v>11</v>
      </c>
      <c r="AX36" s="71">
        <f aca="true" t="shared" si="7" ref="AX36:AX50">AU36/$AU$10</f>
        <v>0.854510993176649</v>
      </c>
      <c r="AY36" s="80">
        <v>0.8806177338191914</v>
      </c>
      <c r="AZ36" s="76">
        <v>460</v>
      </c>
      <c r="BA36" s="75">
        <v>78.9</v>
      </c>
      <c r="BB36" s="45">
        <v>3</v>
      </c>
      <c r="BC36" s="71">
        <v>0.006999999999999999</v>
      </c>
      <c r="BD36" s="81">
        <v>0.008822906262296074</v>
      </c>
    </row>
    <row r="37" spans="1:56" s="9" customFormat="1" ht="13.5" customHeight="1">
      <c r="A37" s="10">
        <v>6</v>
      </c>
      <c r="B37" s="11" t="s">
        <v>58</v>
      </c>
      <c r="C37" s="38">
        <v>2</v>
      </c>
      <c r="D37" s="49">
        <f>(G37+J37+M37+P37+S37+V37+Y37+AB37+AE37+AH37+AO37+AR37+AW37+BB37)/14</f>
        <v>6.357142857142857</v>
      </c>
      <c r="E37" s="99">
        <v>508</v>
      </c>
      <c r="F37" s="94">
        <v>86.6</v>
      </c>
      <c r="G37" s="41">
        <v>2</v>
      </c>
      <c r="H37" s="97">
        <v>5097</v>
      </c>
      <c r="I37" s="94">
        <v>120.6</v>
      </c>
      <c r="J37" s="41">
        <v>5</v>
      </c>
      <c r="K37" s="93">
        <v>421.7</v>
      </c>
      <c r="L37" s="94">
        <v>104.8</v>
      </c>
      <c r="M37" s="41">
        <v>4</v>
      </c>
      <c r="N37" s="156">
        <v>2111.155</v>
      </c>
      <c r="O37" s="68">
        <v>110.6</v>
      </c>
      <c r="P37" s="41">
        <v>9</v>
      </c>
      <c r="Q37" s="101">
        <v>9</v>
      </c>
      <c r="R37" s="103">
        <v>117</v>
      </c>
      <c r="S37" s="45">
        <v>6</v>
      </c>
      <c r="T37" s="101">
        <v>62.706</v>
      </c>
      <c r="U37" s="103">
        <v>108.9</v>
      </c>
      <c r="V37" s="45">
        <v>5</v>
      </c>
      <c r="W37" s="101">
        <v>70.1</v>
      </c>
      <c r="X37" s="103">
        <v>156.9</v>
      </c>
      <c r="Y37" s="45">
        <v>1</v>
      </c>
      <c r="Z37" s="93">
        <v>104.7</v>
      </c>
      <c r="AA37" s="94">
        <v>103.8</v>
      </c>
      <c r="AB37" s="45">
        <v>7</v>
      </c>
      <c r="AC37" s="97">
        <v>2409</v>
      </c>
      <c r="AD37" s="94">
        <v>103.3</v>
      </c>
      <c r="AE37" s="45">
        <v>6</v>
      </c>
      <c r="AF37" s="74">
        <v>137.272</v>
      </c>
      <c r="AG37" s="75">
        <v>83.74993136351712</v>
      </c>
      <c r="AH37" s="45">
        <v>3</v>
      </c>
      <c r="AI37" s="60">
        <v>336.016</v>
      </c>
      <c r="AJ37" s="171">
        <v>501.478</v>
      </c>
      <c r="AK37" s="159">
        <f t="shared" si="5"/>
        <v>-165.462</v>
      </c>
      <c r="AL37" s="57">
        <f t="shared" si="6"/>
        <v>67.00513282736232</v>
      </c>
      <c r="AM37" s="93">
        <v>461.5</v>
      </c>
      <c r="AN37" s="58">
        <v>88.8</v>
      </c>
      <c r="AO37" s="59">
        <v>13</v>
      </c>
      <c r="AP37" s="93">
        <v>125.5</v>
      </c>
      <c r="AQ37" s="58" t="s">
        <v>124</v>
      </c>
      <c r="AR37" s="59">
        <v>14</v>
      </c>
      <c r="AS37" s="71">
        <v>0.21100000000000002</v>
      </c>
      <c r="AT37" s="80">
        <v>0.294</v>
      </c>
      <c r="AU37" s="97">
        <v>19631</v>
      </c>
      <c r="AV37" s="94">
        <v>117.3</v>
      </c>
      <c r="AW37" s="59">
        <v>1</v>
      </c>
      <c r="AX37" s="84">
        <f t="shared" si="7"/>
        <v>0.7441622441243366</v>
      </c>
      <c r="AY37" s="80">
        <v>0.7292208918965817</v>
      </c>
      <c r="AZ37" s="76">
        <v>728</v>
      </c>
      <c r="BA37" s="75">
        <v>101</v>
      </c>
      <c r="BB37" s="45">
        <v>13</v>
      </c>
      <c r="BC37" s="71">
        <v>0.013000000000000001</v>
      </c>
      <c r="BD37" s="81">
        <v>0.012731767614338689</v>
      </c>
    </row>
    <row r="38" spans="1:56" s="9" customFormat="1" ht="13.5" customHeight="1">
      <c r="A38" s="10">
        <v>7</v>
      </c>
      <c r="B38" s="11" t="s">
        <v>59</v>
      </c>
      <c r="C38" s="38">
        <v>3</v>
      </c>
      <c r="D38" s="49">
        <f>(G38+J38+M38+P38+S38+V38+Y38+AB38+AE38+AH38+AO38+AR38+AW38+BB38)/12</f>
        <v>6.666666666666667</v>
      </c>
      <c r="E38" s="99" t="s">
        <v>19</v>
      </c>
      <c r="F38" s="176" t="s">
        <v>94</v>
      </c>
      <c r="G38" s="41"/>
      <c r="H38" s="97">
        <v>5933.6</v>
      </c>
      <c r="I38" s="94">
        <v>117.2</v>
      </c>
      <c r="J38" s="41">
        <v>6</v>
      </c>
      <c r="K38" s="93">
        <v>113.4</v>
      </c>
      <c r="L38" s="94">
        <v>112.7</v>
      </c>
      <c r="M38" s="41">
        <v>1</v>
      </c>
      <c r="N38" s="156">
        <v>2278.055</v>
      </c>
      <c r="O38" s="68">
        <v>111.8</v>
      </c>
      <c r="P38" s="41">
        <v>8</v>
      </c>
      <c r="Q38" s="101">
        <v>63.4</v>
      </c>
      <c r="R38" s="103">
        <v>96.7</v>
      </c>
      <c r="S38" s="45">
        <v>9</v>
      </c>
      <c r="T38" s="101">
        <v>21.557</v>
      </c>
      <c r="U38" s="103">
        <v>75.2</v>
      </c>
      <c r="V38" s="45">
        <v>12</v>
      </c>
      <c r="W38" s="101">
        <v>227.8</v>
      </c>
      <c r="X38" s="103">
        <v>93</v>
      </c>
      <c r="Y38" s="45">
        <v>12</v>
      </c>
      <c r="Z38" s="93">
        <v>81.1</v>
      </c>
      <c r="AA38" s="94">
        <v>102.9</v>
      </c>
      <c r="AB38" s="45">
        <v>8</v>
      </c>
      <c r="AC38" s="97">
        <v>2126.9</v>
      </c>
      <c r="AD38" s="94">
        <v>108.4</v>
      </c>
      <c r="AE38" s="45">
        <v>4</v>
      </c>
      <c r="AF38" s="74" t="s">
        <v>19</v>
      </c>
      <c r="AG38" s="75" t="s">
        <v>19</v>
      </c>
      <c r="AH38" s="45"/>
      <c r="AI38" s="61">
        <v>1008.438</v>
      </c>
      <c r="AJ38" s="171">
        <v>830.959</v>
      </c>
      <c r="AK38" s="159">
        <f t="shared" si="5"/>
        <v>177.47900000000004</v>
      </c>
      <c r="AL38" s="57">
        <f t="shared" si="6"/>
        <v>121.35833416570495</v>
      </c>
      <c r="AM38" s="97">
        <v>1065.4</v>
      </c>
      <c r="AN38" s="58">
        <v>123</v>
      </c>
      <c r="AO38" s="59">
        <v>4</v>
      </c>
      <c r="AP38" s="93">
        <v>57</v>
      </c>
      <c r="AQ38" s="58">
        <v>160.5</v>
      </c>
      <c r="AR38" s="59">
        <v>8</v>
      </c>
      <c r="AS38" s="71">
        <v>0.24100000000000002</v>
      </c>
      <c r="AT38" s="80">
        <v>0.281</v>
      </c>
      <c r="AU38" s="97">
        <v>19819</v>
      </c>
      <c r="AV38" s="94">
        <v>115.6</v>
      </c>
      <c r="AW38" s="59">
        <v>4</v>
      </c>
      <c r="AX38" s="84">
        <f t="shared" si="7"/>
        <v>0.7512888551933283</v>
      </c>
      <c r="AY38" s="80">
        <v>0.743536352594135</v>
      </c>
      <c r="AZ38" s="76">
        <v>451</v>
      </c>
      <c r="BA38" s="75">
        <v>79.1</v>
      </c>
      <c r="BB38" s="45">
        <v>4</v>
      </c>
      <c r="BC38" s="71">
        <v>0.012</v>
      </c>
      <c r="BD38" s="81">
        <v>0.01500789889415482</v>
      </c>
    </row>
    <row r="39" spans="1:56" s="9" customFormat="1" ht="13.5" customHeight="1">
      <c r="A39" s="10">
        <v>15</v>
      </c>
      <c r="B39" s="11" t="s">
        <v>74</v>
      </c>
      <c r="C39" s="38">
        <v>4</v>
      </c>
      <c r="D39" s="49">
        <f>(G39+J39+M39+P39+S39+V39+Y39+AB39+AE39+AH39+AO39+AR39+AW39+BB39)/12</f>
        <v>6.916666666666667</v>
      </c>
      <c r="E39" s="99" t="s">
        <v>19</v>
      </c>
      <c r="F39" s="94" t="s">
        <v>94</v>
      </c>
      <c r="G39" s="41"/>
      <c r="H39" s="97">
        <v>8309.7</v>
      </c>
      <c r="I39" s="94">
        <v>128.7</v>
      </c>
      <c r="J39" s="41">
        <v>2</v>
      </c>
      <c r="K39" s="93">
        <v>577.8</v>
      </c>
      <c r="L39" s="94">
        <v>67.6</v>
      </c>
      <c r="M39" s="41">
        <v>15</v>
      </c>
      <c r="N39" s="156">
        <v>4213.661</v>
      </c>
      <c r="O39" s="68">
        <v>115.6</v>
      </c>
      <c r="P39" s="41">
        <v>7</v>
      </c>
      <c r="Q39" s="93">
        <v>516</v>
      </c>
      <c r="R39" s="94">
        <v>124.1</v>
      </c>
      <c r="S39" s="45">
        <v>5</v>
      </c>
      <c r="T39" s="93">
        <v>54.193</v>
      </c>
      <c r="U39" s="94">
        <v>130.9</v>
      </c>
      <c r="V39" s="45">
        <v>2</v>
      </c>
      <c r="W39" s="93">
        <v>438.2</v>
      </c>
      <c r="X39" s="94">
        <v>109.7</v>
      </c>
      <c r="Y39" s="45">
        <v>4</v>
      </c>
      <c r="Z39" s="93">
        <v>189.8</v>
      </c>
      <c r="AA39" s="94">
        <v>101.5</v>
      </c>
      <c r="AB39" s="45">
        <v>10</v>
      </c>
      <c r="AC39" s="97">
        <v>2655.9</v>
      </c>
      <c r="AD39" s="94">
        <v>110.9</v>
      </c>
      <c r="AE39" s="45">
        <v>3</v>
      </c>
      <c r="AF39" s="74" t="s">
        <v>19</v>
      </c>
      <c r="AG39" s="75" t="s">
        <v>19</v>
      </c>
      <c r="AH39" s="45"/>
      <c r="AI39" s="178">
        <v>476.867</v>
      </c>
      <c r="AJ39" s="171">
        <v>844.489</v>
      </c>
      <c r="AK39" s="159">
        <f t="shared" si="5"/>
        <v>-367.622</v>
      </c>
      <c r="AL39" s="57">
        <f t="shared" si="6"/>
        <v>56.46811266931837</v>
      </c>
      <c r="AM39" s="97">
        <v>1035.6</v>
      </c>
      <c r="AN39" s="58">
        <v>100.8</v>
      </c>
      <c r="AO39" s="59">
        <v>9</v>
      </c>
      <c r="AP39" s="93">
        <v>558.7</v>
      </c>
      <c r="AQ39" s="58" t="s">
        <v>123</v>
      </c>
      <c r="AR39" s="59">
        <v>13</v>
      </c>
      <c r="AS39" s="71">
        <v>0.257</v>
      </c>
      <c r="AT39" s="80">
        <v>0.172</v>
      </c>
      <c r="AU39" s="97">
        <v>20568</v>
      </c>
      <c r="AV39" s="94">
        <v>117.2</v>
      </c>
      <c r="AW39" s="59">
        <v>2</v>
      </c>
      <c r="AX39" s="71">
        <f t="shared" si="7"/>
        <v>0.7796815769522365</v>
      </c>
      <c r="AY39" s="80">
        <v>0.7611920874544508</v>
      </c>
      <c r="AZ39" s="76">
        <v>670</v>
      </c>
      <c r="BA39" s="75">
        <v>97.2</v>
      </c>
      <c r="BB39" s="45">
        <v>11</v>
      </c>
      <c r="BC39" s="71">
        <v>0.01</v>
      </c>
      <c r="BD39" s="81">
        <v>0.010429596439708153</v>
      </c>
    </row>
    <row r="40" spans="1:56" s="9" customFormat="1" ht="13.5" customHeight="1">
      <c r="A40" s="10">
        <v>11</v>
      </c>
      <c r="B40" s="11" t="s">
        <v>68</v>
      </c>
      <c r="C40" s="38">
        <v>5</v>
      </c>
      <c r="D40" s="49">
        <f>(G40+J40+M40+P40+S40+V40+Y40+AB40+AE40+AH40+AO40+AR40+AW40+BB40)/13</f>
        <v>7.230769230769231</v>
      </c>
      <c r="E40" s="99">
        <v>2.3</v>
      </c>
      <c r="F40" s="94">
        <v>12</v>
      </c>
      <c r="G40" s="41">
        <v>7</v>
      </c>
      <c r="H40" s="97">
        <v>7003</v>
      </c>
      <c r="I40" s="94">
        <v>130.4</v>
      </c>
      <c r="J40" s="41">
        <v>1</v>
      </c>
      <c r="K40" s="93">
        <v>12.8</v>
      </c>
      <c r="L40" s="94">
        <v>94.1</v>
      </c>
      <c r="M40" s="41">
        <v>12</v>
      </c>
      <c r="N40" s="156">
        <v>2482.957</v>
      </c>
      <c r="O40" s="68">
        <v>146.5</v>
      </c>
      <c r="P40" s="41">
        <v>1</v>
      </c>
      <c r="Q40" s="93">
        <v>32</v>
      </c>
      <c r="R40" s="94">
        <v>90.2</v>
      </c>
      <c r="S40" s="45">
        <v>10</v>
      </c>
      <c r="T40" s="93">
        <v>11.325</v>
      </c>
      <c r="U40" s="94">
        <v>89.4</v>
      </c>
      <c r="V40" s="45">
        <v>10</v>
      </c>
      <c r="W40" s="93">
        <v>86</v>
      </c>
      <c r="X40" s="94">
        <v>112.5</v>
      </c>
      <c r="Y40" s="45">
        <v>3</v>
      </c>
      <c r="Z40" s="93">
        <v>210.8</v>
      </c>
      <c r="AA40" s="94">
        <v>86.5</v>
      </c>
      <c r="AB40" s="45">
        <v>15</v>
      </c>
      <c r="AC40" s="93">
        <v>973.3</v>
      </c>
      <c r="AD40" s="94">
        <v>101.1</v>
      </c>
      <c r="AE40" s="45">
        <v>9</v>
      </c>
      <c r="AF40" s="74" t="s">
        <v>19</v>
      </c>
      <c r="AG40" s="75" t="s">
        <v>19</v>
      </c>
      <c r="AH40" s="45"/>
      <c r="AI40" s="60">
        <v>506.215</v>
      </c>
      <c r="AJ40" s="171">
        <v>531.539</v>
      </c>
      <c r="AK40" s="159">
        <f t="shared" si="5"/>
        <v>-25.324000000000012</v>
      </c>
      <c r="AL40" s="57">
        <f t="shared" si="6"/>
        <v>95.23572117944309</v>
      </c>
      <c r="AM40" s="93">
        <v>507.7</v>
      </c>
      <c r="AN40" s="58">
        <v>95.1</v>
      </c>
      <c r="AO40" s="59">
        <v>11</v>
      </c>
      <c r="AP40" s="93">
        <v>1.5</v>
      </c>
      <c r="AQ40" s="58">
        <v>57.5</v>
      </c>
      <c r="AR40" s="59">
        <v>3</v>
      </c>
      <c r="AS40" s="71">
        <v>0.063</v>
      </c>
      <c r="AT40" s="80">
        <v>0.14300000000000002</v>
      </c>
      <c r="AU40" s="97">
        <v>19135</v>
      </c>
      <c r="AV40" s="94">
        <v>113.2</v>
      </c>
      <c r="AW40" s="59">
        <v>6</v>
      </c>
      <c r="AX40" s="71">
        <f t="shared" si="7"/>
        <v>0.7253601213040182</v>
      </c>
      <c r="AY40" s="80">
        <v>0.7330383480825958</v>
      </c>
      <c r="AZ40" s="76">
        <v>202</v>
      </c>
      <c r="BA40" s="75">
        <v>83.5</v>
      </c>
      <c r="BB40" s="45">
        <v>6</v>
      </c>
      <c r="BC40" s="71">
        <v>0.006999999999999999</v>
      </c>
      <c r="BD40" s="81">
        <v>0.008971602283680581</v>
      </c>
    </row>
    <row r="41" spans="1:56" s="9" customFormat="1" ht="13.5" customHeight="1">
      <c r="A41" s="10">
        <v>3</v>
      </c>
      <c r="B41" s="11" t="s">
        <v>52</v>
      </c>
      <c r="C41" s="38">
        <v>6</v>
      </c>
      <c r="D41" s="49">
        <f>(G41+J41+M41+P41+S41+V41+Y41+AB41+AE41+AH41+AO41+AR41+AW41+BB41)/11</f>
        <v>7.454545454545454</v>
      </c>
      <c r="E41" s="99" t="s">
        <v>19</v>
      </c>
      <c r="F41" s="94" t="s">
        <v>94</v>
      </c>
      <c r="G41" s="41"/>
      <c r="H41" s="97">
        <v>8810.3</v>
      </c>
      <c r="I41" s="94">
        <v>122.6</v>
      </c>
      <c r="J41" s="41">
        <v>4</v>
      </c>
      <c r="K41" s="93">
        <v>371.9</v>
      </c>
      <c r="L41" s="94">
        <v>95.3</v>
      </c>
      <c r="M41" s="41">
        <v>11</v>
      </c>
      <c r="N41" s="156">
        <v>2664.54</v>
      </c>
      <c r="O41" s="68">
        <v>117.8</v>
      </c>
      <c r="P41" s="41">
        <v>6</v>
      </c>
      <c r="Q41" s="155">
        <v>1439</v>
      </c>
      <c r="R41" s="103" t="s">
        <v>102</v>
      </c>
      <c r="S41" s="45">
        <v>3</v>
      </c>
      <c r="T41" s="101">
        <v>36.411</v>
      </c>
      <c r="U41" s="103">
        <v>41.8</v>
      </c>
      <c r="V41" s="45">
        <v>14</v>
      </c>
      <c r="W41" s="101">
        <v>79.4</v>
      </c>
      <c r="X41" s="103">
        <v>107.6</v>
      </c>
      <c r="Y41" s="45">
        <v>5</v>
      </c>
      <c r="Z41" s="93">
        <v>118.8</v>
      </c>
      <c r="AA41" s="94">
        <v>105.8</v>
      </c>
      <c r="AB41" s="45">
        <v>2</v>
      </c>
      <c r="AC41" s="97">
        <v>3317.2</v>
      </c>
      <c r="AD41" s="94">
        <v>101.7</v>
      </c>
      <c r="AE41" s="45">
        <v>7</v>
      </c>
      <c r="AF41" s="74" t="s">
        <v>19</v>
      </c>
      <c r="AG41" s="75" t="s">
        <v>19</v>
      </c>
      <c r="AH41" s="45"/>
      <c r="AI41" s="60">
        <v>515.384</v>
      </c>
      <c r="AJ41" s="171">
        <v>634.265</v>
      </c>
      <c r="AK41" s="159">
        <f t="shared" si="5"/>
        <v>-118.88099999999997</v>
      </c>
      <c r="AL41" s="57">
        <f t="shared" si="6"/>
        <v>81.2568878938614</v>
      </c>
      <c r="AM41" s="93">
        <v>584.8</v>
      </c>
      <c r="AN41" s="58">
        <v>92.2</v>
      </c>
      <c r="AO41" s="59">
        <v>12</v>
      </c>
      <c r="AP41" s="101">
        <v>69.5</v>
      </c>
      <c r="AQ41" s="58" t="s">
        <v>19</v>
      </c>
      <c r="AR41" s="59"/>
      <c r="AS41" s="71">
        <v>0.154</v>
      </c>
      <c r="AT41" s="80">
        <v>0.042</v>
      </c>
      <c r="AU41" s="97">
        <v>20289</v>
      </c>
      <c r="AV41" s="94">
        <v>116.3</v>
      </c>
      <c r="AW41" s="59">
        <v>3</v>
      </c>
      <c r="AX41" s="84">
        <f t="shared" si="7"/>
        <v>0.7691053828658074</v>
      </c>
      <c r="AY41" s="80">
        <v>0.7566805483255249</v>
      </c>
      <c r="AZ41" s="76">
        <v>414</v>
      </c>
      <c r="BA41" s="75">
        <v>108.4</v>
      </c>
      <c r="BB41" s="45">
        <v>15</v>
      </c>
      <c r="BC41" s="71">
        <v>0.009000000000000001</v>
      </c>
      <c r="BD41" s="81">
        <v>0.00784893874951201</v>
      </c>
    </row>
    <row r="42" spans="1:56" s="9" customFormat="1" ht="13.5" customHeight="1">
      <c r="A42" s="10">
        <v>9</v>
      </c>
      <c r="B42" s="11" t="s">
        <v>64</v>
      </c>
      <c r="C42" s="38">
        <v>7</v>
      </c>
      <c r="D42" s="49">
        <f>(G42+J42+M42+P42+S42+V42+Y42+AB42+AE42+AH42+AO42+AR42+AW42+BB42)/12</f>
        <v>7.5</v>
      </c>
      <c r="E42" s="99" t="s">
        <v>19</v>
      </c>
      <c r="F42" s="94" t="s">
        <v>94</v>
      </c>
      <c r="G42" s="41"/>
      <c r="H42" s="97">
        <v>3162.5</v>
      </c>
      <c r="I42" s="94">
        <v>123.8</v>
      </c>
      <c r="J42" s="41">
        <v>3</v>
      </c>
      <c r="K42" s="93">
        <v>263.8</v>
      </c>
      <c r="L42" s="94">
        <v>100.5</v>
      </c>
      <c r="M42" s="41">
        <v>7</v>
      </c>
      <c r="N42" s="156">
        <v>4435.414</v>
      </c>
      <c r="O42" s="68">
        <v>127.8</v>
      </c>
      <c r="P42" s="41">
        <v>3</v>
      </c>
      <c r="Q42" s="97">
        <v>1651.3</v>
      </c>
      <c r="R42" s="94">
        <v>37</v>
      </c>
      <c r="S42" s="45">
        <v>13</v>
      </c>
      <c r="T42" s="93">
        <v>20.704</v>
      </c>
      <c r="U42" s="94">
        <v>122.8</v>
      </c>
      <c r="V42" s="45">
        <v>4</v>
      </c>
      <c r="W42" s="93">
        <v>527.1</v>
      </c>
      <c r="X42" s="94">
        <v>82</v>
      </c>
      <c r="Y42" s="45">
        <v>14</v>
      </c>
      <c r="Z42" s="93">
        <v>168.2</v>
      </c>
      <c r="AA42" s="94">
        <v>98.8</v>
      </c>
      <c r="AB42" s="45">
        <v>13</v>
      </c>
      <c r="AC42" s="97">
        <v>1817.2</v>
      </c>
      <c r="AD42" s="94">
        <v>95.4</v>
      </c>
      <c r="AE42" s="45">
        <v>13</v>
      </c>
      <c r="AF42" s="74" t="s">
        <v>19</v>
      </c>
      <c r="AG42" s="75" t="s">
        <v>19</v>
      </c>
      <c r="AH42" s="45"/>
      <c r="AI42" s="60">
        <v>181.354</v>
      </c>
      <c r="AJ42" s="171">
        <v>-648.777</v>
      </c>
      <c r="AK42" s="159">
        <f t="shared" si="5"/>
        <v>830.1310000000001</v>
      </c>
      <c r="AL42" s="57" t="s">
        <v>19</v>
      </c>
      <c r="AM42" s="93">
        <v>434.4</v>
      </c>
      <c r="AN42" s="58">
        <v>139.1</v>
      </c>
      <c r="AO42" s="59">
        <v>2</v>
      </c>
      <c r="AP42" s="93">
        <v>253</v>
      </c>
      <c r="AQ42" s="58">
        <v>26.3</v>
      </c>
      <c r="AR42" s="59">
        <v>1</v>
      </c>
      <c r="AS42" s="71">
        <v>0.353</v>
      </c>
      <c r="AT42" s="80">
        <v>0.321</v>
      </c>
      <c r="AU42" s="97">
        <v>19171</v>
      </c>
      <c r="AV42" s="94">
        <v>111.2</v>
      </c>
      <c r="AW42" s="59">
        <v>9</v>
      </c>
      <c r="AX42" s="71">
        <f t="shared" si="7"/>
        <v>0.7267247915087187</v>
      </c>
      <c r="AY42" s="80">
        <v>0.7479611313551969</v>
      </c>
      <c r="AZ42" s="76">
        <v>404</v>
      </c>
      <c r="BA42" s="75">
        <v>88.6</v>
      </c>
      <c r="BB42" s="45">
        <v>8</v>
      </c>
      <c r="BC42" s="71">
        <v>0.011000000000000001</v>
      </c>
      <c r="BD42" s="81">
        <v>0.012610619469026552</v>
      </c>
    </row>
    <row r="43" spans="1:56" s="9" customFormat="1" ht="13.5" customHeight="1">
      <c r="A43" s="10">
        <v>10</v>
      </c>
      <c r="B43" s="11" t="s">
        <v>76</v>
      </c>
      <c r="C43" s="38">
        <v>8</v>
      </c>
      <c r="D43" s="49">
        <f>(G43+J43+M43+P43+S43+V43+Y43+AB43+AE43+AH43+AO43+AR43+AW43+BB43)/13</f>
        <v>7.538461538461538</v>
      </c>
      <c r="E43" s="99">
        <v>4.4</v>
      </c>
      <c r="F43" s="94">
        <v>75.5</v>
      </c>
      <c r="G43" s="41">
        <v>4</v>
      </c>
      <c r="H43" s="97">
        <v>1003.3</v>
      </c>
      <c r="I43" s="94">
        <v>95.6</v>
      </c>
      <c r="J43" s="41">
        <v>11</v>
      </c>
      <c r="K43" s="93">
        <v>273.4</v>
      </c>
      <c r="L43" s="94">
        <v>112</v>
      </c>
      <c r="M43" s="41">
        <v>2</v>
      </c>
      <c r="N43" s="67">
        <v>483.813</v>
      </c>
      <c r="O43" s="68">
        <v>73</v>
      </c>
      <c r="P43" s="41">
        <v>15</v>
      </c>
      <c r="Q43" s="93">
        <v>264.9</v>
      </c>
      <c r="R43" s="94">
        <v>116.4</v>
      </c>
      <c r="S43" s="45">
        <v>7</v>
      </c>
      <c r="T43" s="93">
        <v>21.079</v>
      </c>
      <c r="U43" s="94">
        <v>129.4</v>
      </c>
      <c r="V43" s="45">
        <v>3</v>
      </c>
      <c r="W43" s="93">
        <v>63.9</v>
      </c>
      <c r="X43" s="94">
        <v>96.8</v>
      </c>
      <c r="Y43" s="45">
        <v>10</v>
      </c>
      <c r="Z43" s="93">
        <v>97.2</v>
      </c>
      <c r="AA43" s="94">
        <v>100.9</v>
      </c>
      <c r="AB43" s="45">
        <v>11</v>
      </c>
      <c r="AC43" s="97">
        <v>1219.8</v>
      </c>
      <c r="AD43" s="94">
        <v>101.6</v>
      </c>
      <c r="AE43" s="45">
        <v>8</v>
      </c>
      <c r="AF43" s="74" t="s">
        <v>19</v>
      </c>
      <c r="AG43" s="75" t="s">
        <v>19</v>
      </c>
      <c r="AH43" s="45"/>
      <c r="AI43" s="60">
        <v>86.111</v>
      </c>
      <c r="AJ43" s="171">
        <v>105.187</v>
      </c>
      <c r="AK43" s="159">
        <f t="shared" si="5"/>
        <v>-19.075999999999993</v>
      </c>
      <c r="AL43" s="57">
        <f aca="true" t="shared" si="8" ref="AL43:AL50">AI43/AJ43*100</f>
        <v>81.86467909532547</v>
      </c>
      <c r="AM43" s="93">
        <v>111.7</v>
      </c>
      <c r="AN43" s="58">
        <v>96</v>
      </c>
      <c r="AO43" s="59">
        <v>10</v>
      </c>
      <c r="AP43" s="93">
        <v>25.6</v>
      </c>
      <c r="AQ43" s="58" t="s">
        <v>98</v>
      </c>
      <c r="AR43" s="59">
        <v>12</v>
      </c>
      <c r="AS43" s="71">
        <v>0.28</v>
      </c>
      <c r="AT43" s="80">
        <v>0.368</v>
      </c>
      <c r="AU43" s="97">
        <v>18339</v>
      </c>
      <c r="AV43" s="94">
        <v>115.6</v>
      </c>
      <c r="AW43" s="59">
        <v>4</v>
      </c>
      <c r="AX43" s="183">
        <f t="shared" si="7"/>
        <v>0.695185746777862</v>
      </c>
      <c r="AY43" s="80">
        <v>0.6894846434148881</v>
      </c>
      <c r="AZ43" s="76">
        <v>390</v>
      </c>
      <c r="BA43" s="75">
        <v>74.9</v>
      </c>
      <c r="BB43" s="45">
        <v>1</v>
      </c>
      <c r="BC43" s="71">
        <v>0.011000000000000001</v>
      </c>
      <c r="BD43" s="81">
        <v>0.01504258697848997</v>
      </c>
    </row>
    <row r="44" spans="1:56" s="9" customFormat="1" ht="13.5" customHeight="1">
      <c r="A44" s="10">
        <v>1</v>
      </c>
      <c r="B44" s="11" t="s">
        <v>79</v>
      </c>
      <c r="C44" s="38">
        <v>9</v>
      </c>
      <c r="D44" s="49">
        <f>(G44+J44+M44+P44+S44+V44+Y44+AB44+AE44+AH44+AO44+AR44+AW44+BB44)/12</f>
        <v>7.666666666666667</v>
      </c>
      <c r="E44" s="99" t="s">
        <v>19</v>
      </c>
      <c r="F44" s="94" t="s">
        <v>94</v>
      </c>
      <c r="G44" s="41"/>
      <c r="H44" s="97">
        <v>2118.1</v>
      </c>
      <c r="I44" s="94">
        <v>105.2</v>
      </c>
      <c r="J44" s="41">
        <v>8</v>
      </c>
      <c r="K44" s="93">
        <v>8.7</v>
      </c>
      <c r="L44" s="94">
        <v>88.6</v>
      </c>
      <c r="M44" s="41">
        <v>14</v>
      </c>
      <c r="N44" s="156">
        <v>3186.753</v>
      </c>
      <c r="O44" s="68">
        <v>109.8</v>
      </c>
      <c r="P44" s="41">
        <v>10</v>
      </c>
      <c r="Q44" s="101">
        <v>102.3</v>
      </c>
      <c r="R44" s="103">
        <v>160.3</v>
      </c>
      <c r="S44" s="45">
        <v>4</v>
      </c>
      <c r="T44" s="101">
        <v>15.717</v>
      </c>
      <c r="U44" s="103">
        <v>108.9</v>
      </c>
      <c r="V44" s="45">
        <v>5</v>
      </c>
      <c r="W44" s="101">
        <v>132.6</v>
      </c>
      <c r="X44" s="103">
        <v>89.9</v>
      </c>
      <c r="Y44" s="45">
        <v>13</v>
      </c>
      <c r="Z44" s="93">
        <v>71.6</v>
      </c>
      <c r="AA44" s="94">
        <v>105.6</v>
      </c>
      <c r="AB44" s="45">
        <v>3</v>
      </c>
      <c r="AC44" s="97">
        <v>1164.1</v>
      </c>
      <c r="AD44" s="94">
        <v>96.7</v>
      </c>
      <c r="AE44" s="45">
        <v>12</v>
      </c>
      <c r="AF44" s="74" t="s">
        <v>19</v>
      </c>
      <c r="AG44" s="75" t="s">
        <v>19</v>
      </c>
      <c r="AH44" s="45"/>
      <c r="AI44" s="60">
        <v>769.724</v>
      </c>
      <c r="AJ44" s="171">
        <v>695.006</v>
      </c>
      <c r="AK44" s="159">
        <f t="shared" si="5"/>
        <v>74.71800000000007</v>
      </c>
      <c r="AL44" s="57">
        <f t="shared" si="8"/>
        <v>110.75069855512041</v>
      </c>
      <c r="AM44" s="93">
        <v>779.7</v>
      </c>
      <c r="AN44" s="58">
        <v>109.6</v>
      </c>
      <c r="AO44" s="59">
        <v>7</v>
      </c>
      <c r="AP44" s="101">
        <v>10</v>
      </c>
      <c r="AQ44" s="58">
        <v>61</v>
      </c>
      <c r="AR44" s="59">
        <v>4</v>
      </c>
      <c r="AS44" s="71">
        <v>0.11800000000000001</v>
      </c>
      <c r="AT44" s="80">
        <v>0.063</v>
      </c>
      <c r="AU44" s="97">
        <v>19641</v>
      </c>
      <c r="AV44" s="94">
        <v>112.7</v>
      </c>
      <c r="AW44" s="59">
        <v>7</v>
      </c>
      <c r="AX44" s="84">
        <f t="shared" si="7"/>
        <v>0.7445413191811979</v>
      </c>
      <c r="AY44" s="80">
        <v>0.7561166059344092</v>
      </c>
      <c r="AZ44" s="76">
        <v>204</v>
      </c>
      <c r="BA44" s="75">
        <v>79.7</v>
      </c>
      <c r="BB44" s="45">
        <v>5</v>
      </c>
      <c r="BC44" s="71">
        <v>0.006999999999999999</v>
      </c>
      <c r="BD44" s="81">
        <v>0.008768624764514472</v>
      </c>
    </row>
    <row r="45" spans="1:56" s="9" customFormat="1" ht="13.5" customHeight="1">
      <c r="A45" s="10">
        <v>4</v>
      </c>
      <c r="B45" s="11" t="s">
        <v>53</v>
      </c>
      <c r="C45" s="38">
        <v>10</v>
      </c>
      <c r="D45" s="49">
        <f>(G45+J45+M45+P45+S45+V45+Y45+AB45+AE45+AH45+AO45+AR45+AW45+BB45)/13</f>
        <v>7.6923076923076925</v>
      </c>
      <c r="E45" s="99">
        <v>62.1</v>
      </c>
      <c r="F45" s="94">
        <v>21</v>
      </c>
      <c r="G45" s="41">
        <v>5</v>
      </c>
      <c r="H45" s="97">
        <v>4423.7</v>
      </c>
      <c r="I45" s="94">
        <v>83.4</v>
      </c>
      <c r="J45" s="41">
        <v>13</v>
      </c>
      <c r="K45" s="93">
        <v>186.2</v>
      </c>
      <c r="L45" s="94">
        <v>99.1</v>
      </c>
      <c r="M45" s="41">
        <v>9</v>
      </c>
      <c r="N45" s="156">
        <v>3408.213</v>
      </c>
      <c r="O45" s="68">
        <v>105.1</v>
      </c>
      <c r="P45" s="41">
        <v>12</v>
      </c>
      <c r="Q45" s="155">
        <v>6405.7</v>
      </c>
      <c r="R45" s="103" t="s">
        <v>124</v>
      </c>
      <c r="S45" s="45">
        <v>1</v>
      </c>
      <c r="T45" s="101">
        <v>56.311</v>
      </c>
      <c r="U45" s="103">
        <v>101</v>
      </c>
      <c r="V45" s="45">
        <v>8</v>
      </c>
      <c r="W45" s="101">
        <v>1.5</v>
      </c>
      <c r="X45" s="103">
        <v>103.2</v>
      </c>
      <c r="Y45" s="45">
        <v>7</v>
      </c>
      <c r="Z45" s="93">
        <v>85.1</v>
      </c>
      <c r="AA45" s="94">
        <v>102</v>
      </c>
      <c r="AB45" s="45">
        <v>9</v>
      </c>
      <c r="AC45" s="97">
        <v>3570.2</v>
      </c>
      <c r="AD45" s="94">
        <v>98.5</v>
      </c>
      <c r="AE45" s="45">
        <v>11</v>
      </c>
      <c r="AF45" s="74" t="s">
        <v>19</v>
      </c>
      <c r="AG45" s="75" t="s">
        <v>19</v>
      </c>
      <c r="AH45" s="45"/>
      <c r="AI45" s="60">
        <v>560.757</v>
      </c>
      <c r="AJ45" s="171">
        <v>478.669</v>
      </c>
      <c r="AK45" s="159">
        <f t="shared" si="5"/>
        <v>82.08799999999997</v>
      </c>
      <c r="AL45" s="57">
        <f t="shared" si="8"/>
        <v>117.14922002469346</v>
      </c>
      <c r="AM45" s="93">
        <v>736.1</v>
      </c>
      <c r="AN45" s="58">
        <v>129.3</v>
      </c>
      <c r="AO45" s="59">
        <v>3</v>
      </c>
      <c r="AP45" s="93">
        <v>175.4</v>
      </c>
      <c r="AQ45" s="58">
        <v>193.5</v>
      </c>
      <c r="AR45" s="59">
        <v>10</v>
      </c>
      <c r="AS45" s="71">
        <v>0.185</v>
      </c>
      <c r="AT45" s="80">
        <v>0.182</v>
      </c>
      <c r="AU45" s="97">
        <v>19471</v>
      </c>
      <c r="AV45" s="94">
        <v>113.3</v>
      </c>
      <c r="AW45" s="59">
        <v>5</v>
      </c>
      <c r="AX45" s="84">
        <f t="shared" si="7"/>
        <v>0.7380970432145565</v>
      </c>
      <c r="AY45" s="80">
        <v>0.745705361790734</v>
      </c>
      <c r="AZ45" s="76">
        <v>376</v>
      </c>
      <c r="BA45" s="75">
        <v>87.6</v>
      </c>
      <c r="BB45" s="45">
        <v>7</v>
      </c>
      <c r="BC45" s="71">
        <v>0.006</v>
      </c>
      <c r="BD45" s="81">
        <v>0.007388653508318695</v>
      </c>
    </row>
    <row r="46" spans="1:56" s="9" customFormat="1" ht="13.5" customHeight="1">
      <c r="A46" s="10">
        <v>5</v>
      </c>
      <c r="B46" s="11" t="s">
        <v>56</v>
      </c>
      <c r="C46" s="38">
        <v>10</v>
      </c>
      <c r="D46" s="49">
        <f>(G46+J46+M46+P46+S46+V46+Y46+AB46+AE46+AH46+AO46+AR46+AW46+BB46)/13</f>
        <v>7.6923076923076925</v>
      </c>
      <c r="E46" s="99">
        <v>386.5</v>
      </c>
      <c r="F46" s="94">
        <v>82.4</v>
      </c>
      <c r="G46" s="41">
        <v>3</v>
      </c>
      <c r="H46" s="97">
        <v>2820.8</v>
      </c>
      <c r="I46" s="94">
        <v>95.6</v>
      </c>
      <c r="J46" s="41">
        <v>11</v>
      </c>
      <c r="K46" s="93">
        <v>380.7</v>
      </c>
      <c r="L46" s="94">
        <v>107</v>
      </c>
      <c r="M46" s="41">
        <v>3</v>
      </c>
      <c r="N46" s="156">
        <v>1674.964</v>
      </c>
      <c r="O46" s="68">
        <v>122.4</v>
      </c>
      <c r="P46" s="41">
        <v>4</v>
      </c>
      <c r="Q46" s="102">
        <v>2.8</v>
      </c>
      <c r="R46" s="103">
        <v>6.7</v>
      </c>
      <c r="S46" s="45">
        <v>15</v>
      </c>
      <c r="T46" s="101">
        <v>58.164</v>
      </c>
      <c r="U46" s="103">
        <v>148.7</v>
      </c>
      <c r="V46" s="45">
        <v>1</v>
      </c>
      <c r="W46" s="101">
        <v>201.3</v>
      </c>
      <c r="X46" s="103">
        <v>81.9</v>
      </c>
      <c r="Y46" s="45">
        <v>15</v>
      </c>
      <c r="Z46" s="93">
        <v>122.6</v>
      </c>
      <c r="AA46" s="94">
        <v>105.4</v>
      </c>
      <c r="AB46" s="45">
        <v>4</v>
      </c>
      <c r="AC46" s="97">
        <v>3140.9</v>
      </c>
      <c r="AD46" s="94">
        <v>112.3</v>
      </c>
      <c r="AE46" s="45">
        <v>2</v>
      </c>
      <c r="AF46" s="74" t="s">
        <v>19</v>
      </c>
      <c r="AG46" s="75" t="s">
        <v>19</v>
      </c>
      <c r="AH46" s="45"/>
      <c r="AI46" s="178">
        <v>219.161</v>
      </c>
      <c r="AJ46" s="171">
        <v>221.816</v>
      </c>
      <c r="AK46" s="159">
        <f t="shared" si="5"/>
        <v>-2.655000000000001</v>
      </c>
      <c r="AL46" s="57">
        <f t="shared" si="8"/>
        <v>98.80306199733113</v>
      </c>
      <c r="AM46" s="93">
        <v>375.9</v>
      </c>
      <c r="AN46" s="58">
        <v>107.8</v>
      </c>
      <c r="AO46" s="59">
        <v>8</v>
      </c>
      <c r="AP46" s="93">
        <v>156.8</v>
      </c>
      <c r="AQ46" s="58">
        <v>123.6</v>
      </c>
      <c r="AR46" s="59">
        <v>7</v>
      </c>
      <c r="AS46" s="71">
        <v>0.15</v>
      </c>
      <c r="AT46" s="80">
        <v>0.111</v>
      </c>
      <c r="AU46" s="97">
        <v>18064</v>
      </c>
      <c r="AV46" s="94">
        <v>108.6</v>
      </c>
      <c r="AW46" s="59">
        <v>13</v>
      </c>
      <c r="AX46" s="184">
        <f t="shared" si="7"/>
        <v>0.6847611827141774</v>
      </c>
      <c r="AY46" s="80">
        <v>0.7197206316154781</v>
      </c>
      <c r="AZ46" s="76">
        <v>284</v>
      </c>
      <c r="BA46" s="75">
        <v>103.6</v>
      </c>
      <c r="BB46" s="45">
        <v>14</v>
      </c>
      <c r="BC46" s="71">
        <v>0.005</v>
      </c>
      <c r="BD46" s="81">
        <v>0.004835265674907795</v>
      </c>
    </row>
    <row r="47" spans="1:56" s="9" customFormat="1" ht="13.5" customHeight="1">
      <c r="A47" s="10">
        <v>14</v>
      </c>
      <c r="B47" s="11" t="s">
        <v>73</v>
      </c>
      <c r="C47" s="38">
        <v>11</v>
      </c>
      <c r="D47" s="49">
        <f>(G47+J47+M47+P47+S47+V47+Y47+AB47+AE47+AH47+AO47+AR47+AW47+BB47)/13</f>
        <v>8.076923076923077</v>
      </c>
      <c r="E47" s="99">
        <v>86.8</v>
      </c>
      <c r="F47" s="94">
        <v>102.2</v>
      </c>
      <c r="G47" s="41">
        <v>1</v>
      </c>
      <c r="H47" s="97">
        <v>2922.1</v>
      </c>
      <c r="I47" s="94">
        <v>88.3</v>
      </c>
      <c r="J47" s="41">
        <v>12</v>
      </c>
      <c r="K47" s="93">
        <v>94.3</v>
      </c>
      <c r="L47" s="94">
        <v>96.2</v>
      </c>
      <c r="M47" s="41">
        <v>10</v>
      </c>
      <c r="N47" s="156">
        <v>2405.846</v>
      </c>
      <c r="O47" s="68">
        <v>104.6</v>
      </c>
      <c r="P47" s="41">
        <v>13</v>
      </c>
      <c r="Q47" s="93">
        <v>403</v>
      </c>
      <c r="R47" s="94">
        <v>84.4</v>
      </c>
      <c r="S47" s="45">
        <v>12</v>
      </c>
      <c r="T47" s="93">
        <v>11.802</v>
      </c>
      <c r="U47" s="94">
        <v>85.1</v>
      </c>
      <c r="V47" s="45">
        <v>11</v>
      </c>
      <c r="W47" s="93">
        <v>91.7</v>
      </c>
      <c r="X47" s="94">
        <v>103.1</v>
      </c>
      <c r="Y47" s="45">
        <v>8</v>
      </c>
      <c r="Z47" s="93">
        <v>38.7</v>
      </c>
      <c r="AA47" s="94">
        <v>104.6</v>
      </c>
      <c r="AB47" s="45">
        <v>6</v>
      </c>
      <c r="AC47" s="93">
        <v>364.5</v>
      </c>
      <c r="AD47" s="94">
        <v>99.4</v>
      </c>
      <c r="AE47" s="45">
        <v>10</v>
      </c>
      <c r="AF47" s="74" t="s">
        <v>19</v>
      </c>
      <c r="AG47" s="75" t="s">
        <v>19</v>
      </c>
      <c r="AH47" s="45"/>
      <c r="AI47" s="60">
        <v>600.696</v>
      </c>
      <c r="AJ47" s="171">
        <v>495.359</v>
      </c>
      <c r="AK47" s="159">
        <f t="shared" si="5"/>
        <v>105.33700000000005</v>
      </c>
      <c r="AL47" s="57">
        <f t="shared" si="8"/>
        <v>121.26477968503653</v>
      </c>
      <c r="AM47" s="93">
        <v>620</v>
      </c>
      <c r="AN47" s="58">
        <v>119.9</v>
      </c>
      <c r="AO47" s="59">
        <v>5</v>
      </c>
      <c r="AP47" s="93">
        <v>19.3</v>
      </c>
      <c r="AQ47" s="58">
        <v>88.4</v>
      </c>
      <c r="AR47" s="59">
        <v>5</v>
      </c>
      <c r="AS47" s="71">
        <v>0.375</v>
      </c>
      <c r="AT47" s="80">
        <v>0.231</v>
      </c>
      <c r="AU47" s="97">
        <v>20646</v>
      </c>
      <c r="AV47" s="94">
        <v>111</v>
      </c>
      <c r="AW47" s="59">
        <v>10</v>
      </c>
      <c r="AX47" s="71">
        <f t="shared" si="7"/>
        <v>0.7826383623957544</v>
      </c>
      <c r="AY47" s="80">
        <v>0.8063508589276418</v>
      </c>
      <c r="AZ47" s="76">
        <v>233</v>
      </c>
      <c r="BA47" s="75">
        <v>75.2</v>
      </c>
      <c r="BB47" s="45">
        <v>2</v>
      </c>
      <c r="BC47" s="71">
        <v>0.01</v>
      </c>
      <c r="BD47" s="81">
        <v>0.013222999488141955</v>
      </c>
    </row>
    <row r="48" spans="1:56" s="9" customFormat="1" ht="13.5" customHeight="1">
      <c r="A48" s="10">
        <v>2</v>
      </c>
      <c r="B48" s="11" t="s">
        <v>80</v>
      </c>
      <c r="C48" s="38">
        <v>12</v>
      </c>
      <c r="D48" s="49">
        <f>(G48+J48+M48+P48+S48+V48+Y48+AB48+AE48+AH48+AO48+AR48+AW48+BB48)/12</f>
        <v>8.416666666666666</v>
      </c>
      <c r="E48" s="99" t="s">
        <v>19</v>
      </c>
      <c r="F48" s="94" t="s">
        <v>94</v>
      </c>
      <c r="G48" s="41"/>
      <c r="H48" s="97">
        <v>9157</v>
      </c>
      <c r="I48" s="94">
        <v>97.2</v>
      </c>
      <c r="J48" s="41">
        <v>10</v>
      </c>
      <c r="K48" s="93">
        <v>127.5</v>
      </c>
      <c r="L48" s="94">
        <v>99.4</v>
      </c>
      <c r="M48" s="41">
        <v>8</v>
      </c>
      <c r="N48" s="156">
        <v>2851.72</v>
      </c>
      <c r="O48" s="68">
        <v>122.3</v>
      </c>
      <c r="P48" s="41">
        <v>5</v>
      </c>
      <c r="Q48" s="101">
        <v>608.3</v>
      </c>
      <c r="R48" s="103">
        <v>16.4</v>
      </c>
      <c r="S48" s="45">
        <v>14</v>
      </c>
      <c r="T48" s="101">
        <v>26.987</v>
      </c>
      <c r="U48" s="103">
        <v>106.9</v>
      </c>
      <c r="V48" s="45">
        <v>6</v>
      </c>
      <c r="W48" s="101">
        <v>207.2</v>
      </c>
      <c r="X48" s="103">
        <v>101.5</v>
      </c>
      <c r="Y48" s="45">
        <v>9</v>
      </c>
      <c r="Z48" s="93">
        <v>63.5</v>
      </c>
      <c r="AA48" s="94">
        <v>106.5</v>
      </c>
      <c r="AB48" s="45">
        <v>1</v>
      </c>
      <c r="AC48" s="97">
        <v>2251.8</v>
      </c>
      <c r="AD48" s="94">
        <v>101.7</v>
      </c>
      <c r="AE48" s="45">
        <v>7</v>
      </c>
      <c r="AF48" s="74" t="s">
        <v>19</v>
      </c>
      <c r="AG48" s="75" t="s">
        <v>19</v>
      </c>
      <c r="AH48" s="45"/>
      <c r="AI48" s="61">
        <v>2453.847</v>
      </c>
      <c r="AJ48" s="172">
        <v>2060.103</v>
      </c>
      <c r="AK48" s="159">
        <f t="shared" si="5"/>
        <v>393.74400000000014</v>
      </c>
      <c r="AL48" s="57">
        <f t="shared" si="8"/>
        <v>119.1128307662287</v>
      </c>
      <c r="AM48" s="97">
        <v>2459.8</v>
      </c>
      <c r="AN48" s="58">
        <v>119.2</v>
      </c>
      <c r="AO48" s="59">
        <v>6</v>
      </c>
      <c r="AP48" s="93">
        <v>6</v>
      </c>
      <c r="AQ48" s="58">
        <v>195.1</v>
      </c>
      <c r="AR48" s="59">
        <v>11</v>
      </c>
      <c r="AS48" s="71">
        <v>0.133</v>
      </c>
      <c r="AT48" s="80">
        <v>0.1</v>
      </c>
      <c r="AU48" s="97">
        <v>22437</v>
      </c>
      <c r="AV48" s="94">
        <v>106.8</v>
      </c>
      <c r="AW48" s="59">
        <v>14</v>
      </c>
      <c r="AX48" s="84">
        <f t="shared" si="7"/>
        <v>0.8505307050796057</v>
      </c>
      <c r="AY48" s="80">
        <v>0.9109838625715773</v>
      </c>
      <c r="AZ48" s="76">
        <v>328</v>
      </c>
      <c r="BA48" s="75">
        <v>95.1</v>
      </c>
      <c r="BB48" s="45">
        <v>10</v>
      </c>
      <c r="BC48" s="71">
        <v>0.01</v>
      </c>
      <c r="BD48" s="81">
        <v>0.010217681030653044</v>
      </c>
    </row>
    <row r="49" spans="1:56" s="9" customFormat="1" ht="12.75" customHeight="1">
      <c r="A49" s="10">
        <v>8</v>
      </c>
      <c r="B49" s="11" t="s">
        <v>62</v>
      </c>
      <c r="C49" s="38">
        <v>13</v>
      </c>
      <c r="D49" s="49">
        <f>(G49+J49+M49+P49+S49+V49+Y49+AB49+AE49+AH49+AO49+AR49+AW49+BB49)/12</f>
        <v>9.416666666666666</v>
      </c>
      <c r="E49" s="99" t="s">
        <v>19</v>
      </c>
      <c r="F49" s="94" t="s">
        <v>94</v>
      </c>
      <c r="G49" s="41"/>
      <c r="H49" s="97">
        <v>1696.8</v>
      </c>
      <c r="I49" s="94">
        <v>80.8</v>
      </c>
      <c r="J49" s="41">
        <v>14</v>
      </c>
      <c r="K49" s="93">
        <v>61</v>
      </c>
      <c r="L49" s="94">
        <v>102.5</v>
      </c>
      <c r="M49" s="41">
        <v>5</v>
      </c>
      <c r="N49" s="156">
        <v>1015.131</v>
      </c>
      <c r="O49" s="68">
        <v>90.7</v>
      </c>
      <c r="P49" s="41">
        <v>14</v>
      </c>
      <c r="Q49" s="101">
        <v>39.2</v>
      </c>
      <c r="R49" s="103">
        <v>103</v>
      </c>
      <c r="S49" s="45">
        <v>8</v>
      </c>
      <c r="T49" s="101">
        <v>11.813</v>
      </c>
      <c r="U49" s="103">
        <v>64.3</v>
      </c>
      <c r="V49" s="45">
        <v>13</v>
      </c>
      <c r="W49" s="101">
        <v>350.9</v>
      </c>
      <c r="X49" s="103">
        <v>107.1</v>
      </c>
      <c r="Y49" s="45">
        <v>6</v>
      </c>
      <c r="Z49" s="93">
        <v>46.4</v>
      </c>
      <c r="AA49" s="94">
        <v>105.3</v>
      </c>
      <c r="AB49" s="45">
        <v>5</v>
      </c>
      <c r="AC49" s="93">
        <v>889</v>
      </c>
      <c r="AD49" s="94">
        <v>93.3</v>
      </c>
      <c r="AE49" s="45">
        <v>14</v>
      </c>
      <c r="AF49" s="74" t="s">
        <v>19</v>
      </c>
      <c r="AG49" s="75" t="s">
        <v>19</v>
      </c>
      <c r="AH49" s="45"/>
      <c r="AI49" s="60">
        <v>441.318</v>
      </c>
      <c r="AJ49" s="171">
        <v>626.987</v>
      </c>
      <c r="AK49" s="159">
        <f t="shared" si="5"/>
        <v>-185.66899999999998</v>
      </c>
      <c r="AL49" s="57">
        <f t="shared" si="8"/>
        <v>70.38710531478324</v>
      </c>
      <c r="AM49" s="93">
        <v>475.5</v>
      </c>
      <c r="AN49" s="58">
        <v>67.5</v>
      </c>
      <c r="AO49" s="59">
        <v>15</v>
      </c>
      <c r="AP49" s="93">
        <v>34.2</v>
      </c>
      <c r="AQ49" s="58">
        <v>44.3</v>
      </c>
      <c r="AR49" s="59">
        <v>2</v>
      </c>
      <c r="AS49" s="71">
        <v>0.222</v>
      </c>
      <c r="AT49" s="80">
        <v>0.33299999999999996</v>
      </c>
      <c r="AU49" s="97">
        <v>17690</v>
      </c>
      <c r="AV49" s="94">
        <v>111.7</v>
      </c>
      <c r="AW49" s="59">
        <v>8</v>
      </c>
      <c r="AX49" s="184">
        <f t="shared" si="7"/>
        <v>0.6705837755875663</v>
      </c>
      <c r="AY49" s="80">
        <v>0.6868384521950373</v>
      </c>
      <c r="AZ49" s="76">
        <v>317</v>
      </c>
      <c r="BA49" s="75">
        <v>91.6</v>
      </c>
      <c r="BB49" s="45">
        <v>9</v>
      </c>
      <c r="BC49" s="71">
        <v>0.013000000000000001</v>
      </c>
      <c r="BD49" s="81">
        <v>0.013998462596593438</v>
      </c>
    </row>
    <row r="50" spans="1:56" s="9" customFormat="1" ht="13.5" customHeight="1">
      <c r="A50" s="10">
        <v>13</v>
      </c>
      <c r="B50" s="11" t="s">
        <v>70</v>
      </c>
      <c r="C50" s="38">
        <v>14</v>
      </c>
      <c r="D50" s="49">
        <f>(G50+J50+M50+P50+S50+V50+Y50+AB50+AE50+AH50+AO50+AR50+AW50+BB50)/13</f>
        <v>10</v>
      </c>
      <c r="E50" s="99" t="s">
        <v>19</v>
      </c>
      <c r="F50" s="94" t="s">
        <v>94</v>
      </c>
      <c r="G50" s="41"/>
      <c r="H50" s="97">
        <v>29713.6</v>
      </c>
      <c r="I50" s="94">
        <v>107.6</v>
      </c>
      <c r="J50" s="41">
        <v>7</v>
      </c>
      <c r="K50" s="93">
        <v>623.9</v>
      </c>
      <c r="L50" s="94">
        <v>93.1</v>
      </c>
      <c r="M50" s="41">
        <v>13</v>
      </c>
      <c r="N50" s="156">
        <v>3387.823</v>
      </c>
      <c r="O50" s="68">
        <v>109.3</v>
      </c>
      <c r="P50" s="41">
        <v>11</v>
      </c>
      <c r="Q50" s="93">
        <v>165.5</v>
      </c>
      <c r="R50" s="94">
        <v>86.8</v>
      </c>
      <c r="S50" s="45">
        <v>11</v>
      </c>
      <c r="T50" s="93">
        <v>43.827</v>
      </c>
      <c r="U50" s="94">
        <v>93.4</v>
      </c>
      <c r="V50" s="45">
        <v>9</v>
      </c>
      <c r="W50" s="93">
        <v>475.5</v>
      </c>
      <c r="X50" s="94">
        <v>95.8</v>
      </c>
      <c r="Y50" s="45">
        <v>11</v>
      </c>
      <c r="Z50" s="93">
        <v>282.3</v>
      </c>
      <c r="AA50" s="94">
        <v>95.1</v>
      </c>
      <c r="AB50" s="45">
        <v>14</v>
      </c>
      <c r="AC50" s="97">
        <v>4436</v>
      </c>
      <c r="AD50" s="94">
        <v>107.1</v>
      </c>
      <c r="AE50" s="45">
        <v>5</v>
      </c>
      <c r="AF50" s="74">
        <v>10.145</v>
      </c>
      <c r="AG50" s="75">
        <v>98.50470919506749</v>
      </c>
      <c r="AH50" s="45">
        <v>2</v>
      </c>
      <c r="AI50" s="61">
        <v>2153.026</v>
      </c>
      <c r="AJ50" s="172">
        <v>2575.315</v>
      </c>
      <c r="AK50" s="160">
        <f t="shared" si="5"/>
        <v>-422.2890000000002</v>
      </c>
      <c r="AL50" s="57">
        <f t="shared" si="8"/>
        <v>83.60243310041685</v>
      </c>
      <c r="AM50" s="97">
        <v>2288.5</v>
      </c>
      <c r="AN50" s="58">
        <v>86.4</v>
      </c>
      <c r="AO50" s="59">
        <v>14</v>
      </c>
      <c r="AP50" s="93">
        <v>135.5</v>
      </c>
      <c r="AQ50" s="58">
        <v>187.2</v>
      </c>
      <c r="AR50" s="59">
        <v>9</v>
      </c>
      <c r="AS50" s="71">
        <v>0.17800000000000002</v>
      </c>
      <c r="AT50" s="80">
        <v>0.21600000000000003</v>
      </c>
      <c r="AU50" s="97">
        <v>23767</v>
      </c>
      <c r="AV50" s="94">
        <v>110.8</v>
      </c>
      <c r="AW50" s="59">
        <v>12</v>
      </c>
      <c r="AX50" s="71">
        <f t="shared" si="7"/>
        <v>0.9009476876421532</v>
      </c>
      <c r="AY50" s="80">
        <v>0.9301579038695124</v>
      </c>
      <c r="AZ50" s="76">
        <v>333</v>
      </c>
      <c r="BA50" s="75">
        <v>98.8</v>
      </c>
      <c r="BB50" s="45">
        <v>12</v>
      </c>
      <c r="BC50" s="71">
        <v>0.005</v>
      </c>
      <c r="BD50" s="81">
        <v>0.005462266597510373</v>
      </c>
    </row>
    <row r="51" spans="1:56" s="9" customFormat="1" ht="13.5" customHeight="1">
      <c r="A51" s="113"/>
      <c r="B51" s="108" t="s">
        <v>90</v>
      </c>
      <c r="C51" s="109" t="s">
        <v>91</v>
      </c>
      <c r="D51" s="110"/>
      <c r="E51" s="147"/>
      <c r="F51" s="141"/>
      <c r="G51" s="111"/>
      <c r="H51" s="149"/>
      <c r="I51" s="142"/>
      <c r="J51" s="111"/>
      <c r="K51" s="149"/>
      <c r="L51" s="142"/>
      <c r="M51" s="111"/>
      <c r="N51" s="149"/>
      <c r="O51" s="142"/>
      <c r="P51" s="111"/>
      <c r="Q51" s="150"/>
      <c r="R51" s="151"/>
      <c r="S51" s="112"/>
      <c r="T51" s="152"/>
      <c r="U51" s="141"/>
      <c r="V51" s="112"/>
      <c r="W51" s="150"/>
      <c r="X51" s="144"/>
      <c r="Y51" s="112"/>
      <c r="Z51" s="150"/>
      <c r="AA51" s="144"/>
      <c r="AB51" s="112"/>
      <c r="AC51" s="150"/>
      <c r="AD51" s="144"/>
      <c r="AE51" s="112"/>
      <c r="AF51" s="150"/>
      <c r="AG51" s="144"/>
      <c r="AH51" s="112"/>
      <c r="AI51" s="150"/>
      <c r="AJ51" s="144"/>
      <c r="AK51" s="112"/>
      <c r="AL51" s="153"/>
      <c r="AM51" s="14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6"/>
    </row>
    <row r="52" spans="1:56" s="9" customFormat="1" ht="13.5" customHeight="1">
      <c r="A52" s="10">
        <v>2</v>
      </c>
      <c r="B52" s="11" t="s">
        <v>50</v>
      </c>
      <c r="C52" s="38">
        <v>1</v>
      </c>
      <c r="D52" s="49">
        <f>(G52+J52+M52+P52+S52+V52+Y52+AB52+AE52+AH52+AO52+AR52+AW52+BB52)/10</f>
        <v>3.5</v>
      </c>
      <c r="E52" s="99" t="s">
        <v>19</v>
      </c>
      <c r="F52" s="94" t="s">
        <v>94</v>
      </c>
      <c r="G52" s="41"/>
      <c r="H52" s="93">
        <v>977.9</v>
      </c>
      <c r="I52" s="94">
        <v>77</v>
      </c>
      <c r="J52" s="41">
        <v>8</v>
      </c>
      <c r="K52" s="93">
        <v>4.3</v>
      </c>
      <c r="L52" s="94" t="s">
        <v>126</v>
      </c>
      <c r="M52" s="41">
        <v>1</v>
      </c>
      <c r="N52" s="156">
        <v>2415.777</v>
      </c>
      <c r="O52" s="68">
        <v>97.2</v>
      </c>
      <c r="P52" s="41">
        <v>6</v>
      </c>
      <c r="Q52" s="101">
        <v>199.8</v>
      </c>
      <c r="R52" s="103">
        <v>106.8</v>
      </c>
      <c r="S52" s="45">
        <v>4</v>
      </c>
      <c r="T52" s="101">
        <v>12.062</v>
      </c>
      <c r="U52" s="103">
        <v>109.7</v>
      </c>
      <c r="V52" s="45">
        <v>3</v>
      </c>
      <c r="W52" s="102" t="s">
        <v>19</v>
      </c>
      <c r="X52" s="103" t="s">
        <v>19</v>
      </c>
      <c r="Y52" s="45"/>
      <c r="Z52" s="93">
        <v>63.3</v>
      </c>
      <c r="AA52" s="94">
        <v>104</v>
      </c>
      <c r="AB52" s="45">
        <v>5</v>
      </c>
      <c r="AC52" s="93">
        <v>875</v>
      </c>
      <c r="AD52" s="94">
        <v>109.7</v>
      </c>
      <c r="AE52" s="45">
        <v>2</v>
      </c>
      <c r="AF52" s="74" t="s">
        <v>19</v>
      </c>
      <c r="AG52" s="75" t="s">
        <v>19</v>
      </c>
      <c r="AH52" s="45"/>
      <c r="AI52" s="60">
        <v>342.559</v>
      </c>
      <c r="AJ52" s="171">
        <v>512.788</v>
      </c>
      <c r="AK52" s="159">
        <f aca="true" t="shared" si="9" ref="AK52:AK59">AI52-AJ52</f>
        <v>-170.22899999999998</v>
      </c>
      <c r="AL52" s="57">
        <f>AI52/AJ52*100</f>
        <v>66.80324032543665</v>
      </c>
      <c r="AM52" s="93">
        <v>668.5</v>
      </c>
      <c r="AN52" s="58">
        <v>130.4</v>
      </c>
      <c r="AO52" s="59">
        <v>3</v>
      </c>
      <c r="AP52" s="101">
        <v>326</v>
      </c>
      <c r="AQ52" s="58" t="s">
        <v>19</v>
      </c>
      <c r="AR52" s="59"/>
      <c r="AS52" s="71">
        <v>0.222</v>
      </c>
      <c r="AT52" s="80">
        <v>0</v>
      </c>
      <c r="AU52" s="97">
        <v>17788</v>
      </c>
      <c r="AV52" s="94">
        <v>111.6</v>
      </c>
      <c r="AW52" s="59">
        <v>2</v>
      </c>
      <c r="AX52" s="184">
        <f aca="true" t="shared" si="10" ref="AX52:AX59">AU52/$AU$10</f>
        <v>0.6742987111448067</v>
      </c>
      <c r="AY52" s="80">
        <v>0.6864914107235814</v>
      </c>
      <c r="AZ52" s="76">
        <v>179</v>
      </c>
      <c r="BA52" s="75">
        <v>60.5</v>
      </c>
      <c r="BB52" s="45">
        <v>1</v>
      </c>
      <c r="BC52" s="71">
        <v>0.006</v>
      </c>
      <c r="BD52" s="81">
        <v>0.010252502511170379</v>
      </c>
    </row>
    <row r="53" spans="1:56" s="9" customFormat="1" ht="13.5" customHeight="1">
      <c r="A53" s="10">
        <v>4</v>
      </c>
      <c r="B53" s="11" t="s">
        <v>57</v>
      </c>
      <c r="C53" s="38">
        <v>2</v>
      </c>
      <c r="D53" s="49">
        <f>(G53+J53+M53+P53+S53+V53+Y53+AB53+AE53+AH53+AO53+AR53+AW53+BB53)/12</f>
        <v>3.9166666666666665</v>
      </c>
      <c r="E53" s="99" t="s">
        <v>19</v>
      </c>
      <c r="F53" s="94" t="s">
        <v>94</v>
      </c>
      <c r="G53" s="41"/>
      <c r="H53" s="97">
        <v>2374.6</v>
      </c>
      <c r="I53" s="94">
        <v>159.3</v>
      </c>
      <c r="J53" s="41">
        <v>2</v>
      </c>
      <c r="K53" s="93">
        <v>62.1</v>
      </c>
      <c r="L53" s="94">
        <v>67.7</v>
      </c>
      <c r="M53" s="41">
        <v>8</v>
      </c>
      <c r="N53" s="156">
        <v>3267.785</v>
      </c>
      <c r="O53" s="68">
        <v>98.2</v>
      </c>
      <c r="P53" s="41">
        <v>5</v>
      </c>
      <c r="Q53" s="155">
        <v>1184.4</v>
      </c>
      <c r="R53" s="103" t="s">
        <v>125</v>
      </c>
      <c r="S53" s="45">
        <v>2</v>
      </c>
      <c r="T53" s="101">
        <v>34.94</v>
      </c>
      <c r="U53" s="103">
        <v>104.8</v>
      </c>
      <c r="V53" s="45">
        <v>4</v>
      </c>
      <c r="W53" s="101">
        <v>147.8</v>
      </c>
      <c r="X53" s="103">
        <v>107.4</v>
      </c>
      <c r="Y53" s="45">
        <v>3</v>
      </c>
      <c r="Z53" s="93">
        <v>124.2</v>
      </c>
      <c r="AA53" s="94">
        <v>105</v>
      </c>
      <c r="AB53" s="45">
        <v>4</v>
      </c>
      <c r="AC53" s="97">
        <v>1657.9</v>
      </c>
      <c r="AD53" s="94">
        <v>116.4</v>
      </c>
      <c r="AE53" s="45">
        <v>1</v>
      </c>
      <c r="AF53" s="74" t="s">
        <v>19</v>
      </c>
      <c r="AG53" s="75" t="s">
        <v>19</v>
      </c>
      <c r="AH53" s="45"/>
      <c r="AI53" s="60">
        <v>672.971</v>
      </c>
      <c r="AJ53" s="171">
        <v>923.297</v>
      </c>
      <c r="AK53" s="159">
        <f t="shared" si="9"/>
        <v>-250.32600000000002</v>
      </c>
      <c r="AL53" s="57">
        <f>AI53/AJ53*100</f>
        <v>72.88781399701287</v>
      </c>
      <c r="AM53" s="93">
        <v>806</v>
      </c>
      <c r="AN53" s="58">
        <v>80.9</v>
      </c>
      <c r="AO53" s="59">
        <v>5</v>
      </c>
      <c r="AP53" s="93">
        <v>133</v>
      </c>
      <c r="AQ53" s="58">
        <v>182.8</v>
      </c>
      <c r="AR53" s="59">
        <v>5</v>
      </c>
      <c r="AS53" s="71">
        <v>0.172</v>
      </c>
      <c r="AT53" s="80">
        <v>0.16</v>
      </c>
      <c r="AU53" s="97">
        <v>19115</v>
      </c>
      <c r="AV53" s="94">
        <v>111.1</v>
      </c>
      <c r="AW53" s="59">
        <v>5</v>
      </c>
      <c r="AX53" s="84">
        <f t="shared" si="10"/>
        <v>0.7246019711902957</v>
      </c>
      <c r="AY53" s="80">
        <v>0.743536352594135</v>
      </c>
      <c r="AZ53" s="76">
        <v>342</v>
      </c>
      <c r="BA53" s="75">
        <v>75.8</v>
      </c>
      <c r="BB53" s="45">
        <v>3</v>
      </c>
      <c r="BC53" s="71">
        <v>0.009000000000000001</v>
      </c>
      <c r="BD53" s="81">
        <v>0.011891891891891892</v>
      </c>
    </row>
    <row r="54" spans="1:56" s="9" customFormat="1" ht="13.5" customHeight="1">
      <c r="A54" s="10">
        <v>1</v>
      </c>
      <c r="B54" s="11" t="s">
        <v>77</v>
      </c>
      <c r="C54" s="38">
        <v>3</v>
      </c>
      <c r="D54" s="49">
        <f>(G54+J54+M54+P54+S54+V54+Y54+AB54+AE54+AH54+AO54+AR54+AW54+BB54)/12</f>
        <v>4</v>
      </c>
      <c r="E54" s="99" t="s">
        <v>19</v>
      </c>
      <c r="F54" s="94" t="s">
        <v>94</v>
      </c>
      <c r="G54" s="41"/>
      <c r="H54" s="93">
        <v>482.5</v>
      </c>
      <c r="I54" s="94" t="s">
        <v>101</v>
      </c>
      <c r="J54" s="41">
        <v>1</v>
      </c>
      <c r="K54" s="93">
        <v>44.7</v>
      </c>
      <c r="L54" s="94">
        <v>102.5</v>
      </c>
      <c r="M54" s="41">
        <v>6</v>
      </c>
      <c r="N54" s="156">
        <v>2204.327</v>
      </c>
      <c r="O54" s="68">
        <v>90.7</v>
      </c>
      <c r="P54" s="41">
        <v>8</v>
      </c>
      <c r="Q54" s="101">
        <v>90.7</v>
      </c>
      <c r="R54" s="103">
        <v>106.2</v>
      </c>
      <c r="S54" s="45">
        <v>5</v>
      </c>
      <c r="T54" s="101">
        <v>13.9</v>
      </c>
      <c r="U54" s="103">
        <v>160.1</v>
      </c>
      <c r="V54" s="45">
        <v>2</v>
      </c>
      <c r="W54" s="101">
        <v>46</v>
      </c>
      <c r="X54" s="103">
        <v>109.7</v>
      </c>
      <c r="Y54" s="45">
        <v>2</v>
      </c>
      <c r="Z54" s="93">
        <v>54.2</v>
      </c>
      <c r="AA54" s="94">
        <v>106.8</v>
      </c>
      <c r="AB54" s="45">
        <v>2</v>
      </c>
      <c r="AC54" s="93">
        <v>657.1</v>
      </c>
      <c r="AD54" s="94">
        <v>103.8</v>
      </c>
      <c r="AE54" s="45">
        <v>5</v>
      </c>
      <c r="AF54" s="74" t="s">
        <v>19</v>
      </c>
      <c r="AG54" s="75" t="s">
        <v>19</v>
      </c>
      <c r="AH54" s="45"/>
      <c r="AI54" s="60">
        <v>279.022</v>
      </c>
      <c r="AJ54" s="171">
        <v>616.585</v>
      </c>
      <c r="AK54" s="159">
        <f t="shared" si="9"/>
        <v>-337.56300000000005</v>
      </c>
      <c r="AL54" s="57">
        <f>AI54/AJ54*100</f>
        <v>45.25280374968577</v>
      </c>
      <c r="AM54" s="93">
        <v>294.9</v>
      </c>
      <c r="AN54" s="58">
        <v>46.4</v>
      </c>
      <c r="AO54" s="59">
        <v>7</v>
      </c>
      <c r="AP54" s="93">
        <v>15.9</v>
      </c>
      <c r="AQ54" s="58">
        <v>86.8</v>
      </c>
      <c r="AR54" s="59">
        <v>2</v>
      </c>
      <c r="AS54" s="71">
        <v>0.222</v>
      </c>
      <c r="AT54" s="80">
        <v>0.14300000000000002</v>
      </c>
      <c r="AU54" s="97">
        <v>17882</v>
      </c>
      <c r="AV54" s="94">
        <v>114.9</v>
      </c>
      <c r="AW54" s="59">
        <v>1</v>
      </c>
      <c r="AX54" s="184">
        <f t="shared" si="10"/>
        <v>0.6778620166793025</v>
      </c>
      <c r="AY54" s="80">
        <v>0.6753860836369946</v>
      </c>
      <c r="AZ54" s="76">
        <v>191</v>
      </c>
      <c r="BA54" s="75">
        <v>84.1</v>
      </c>
      <c r="BB54" s="45">
        <v>7</v>
      </c>
      <c r="BC54" s="71">
        <v>0.011000000000000001</v>
      </c>
      <c r="BD54" s="81">
        <v>0.013011578585349076</v>
      </c>
    </row>
    <row r="55" spans="1:56" s="9" customFormat="1" ht="13.5" customHeight="1">
      <c r="A55" s="10">
        <v>7</v>
      </c>
      <c r="B55" s="11" t="s">
        <v>67</v>
      </c>
      <c r="C55" s="38">
        <v>4</v>
      </c>
      <c r="D55" s="49">
        <f>(G55+J55+M55+P55+S55+V55+Y55+AB55+AE55+AH55+AO55+AR55+AW55+BB55)/12</f>
        <v>4.25</v>
      </c>
      <c r="E55" s="99" t="s">
        <v>19</v>
      </c>
      <c r="F55" s="94" t="s">
        <v>94</v>
      </c>
      <c r="G55" s="41"/>
      <c r="H55" s="97">
        <v>2019.1</v>
      </c>
      <c r="I55" s="94">
        <v>127.6</v>
      </c>
      <c r="J55" s="41">
        <v>3</v>
      </c>
      <c r="K55" s="93">
        <v>66.4</v>
      </c>
      <c r="L55" s="94">
        <v>105.1</v>
      </c>
      <c r="M55" s="41">
        <v>5</v>
      </c>
      <c r="N55" s="156">
        <v>2819.347</v>
      </c>
      <c r="O55" s="68">
        <v>117.6</v>
      </c>
      <c r="P55" s="41">
        <v>2</v>
      </c>
      <c r="Q55" s="93">
        <v>104.4</v>
      </c>
      <c r="R55" s="94" t="s">
        <v>105</v>
      </c>
      <c r="S55" s="45">
        <v>3</v>
      </c>
      <c r="T55" s="93">
        <v>26.483</v>
      </c>
      <c r="U55" s="94">
        <v>92.7</v>
      </c>
      <c r="V55" s="45">
        <v>6</v>
      </c>
      <c r="W55" s="93">
        <v>21.4</v>
      </c>
      <c r="X55" s="94">
        <v>62.7</v>
      </c>
      <c r="Y55" s="45">
        <v>5</v>
      </c>
      <c r="Z55" s="93">
        <v>57.7</v>
      </c>
      <c r="AA55" s="94">
        <v>101.9</v>
      </c>
      <c r="AB55" s="45">
        <v>7</v>
      </c>
      <c r="AC55" s="93">
        <v>601.2</v>
      </c>
      <c r="AD55" s="94">
        <v>104.4</v>
      </c>
      <c r="AE55" s="45">
        <v>4</v>
      </c>
      <c r="AF55" s="74" t="s">
        <v>19</v>
      </c>
      <c r="AG55" s="75" t="s">
        <v>19</v>
      </c>
      <c r="AH55" s="45"/>
      <c r="AI55" s="60">
        <v>711.305</v>
      </c>
      <c r="AJ55" s="171">
        <v>629.086</v>
      </c>
      <c r="AK55" s="159">
        <f t="shared" si="9"/>
        <v>82.21899999999994</v>
      </c>
      <c r="AL55" s="57">
        <f>AI55/AJ55*100</f>
        <v>113.06959620783168</v>
      </c>
      <c r="AM55" s="93">
        <v>722.3</v>
      </c>
      <c r="AN55" s="58">
        <v>111.6</v>
      </c>
      <c r="AO55" s="59">
        <v>4</v>
      </c>
      <c r="AP55" s="93">
        <v>11</v>
      </c>
      <c r="AQ55" s="58">
        <v>60.2</v>
      </c>
      <c r="AR55" s="59">
        <v>1</v>
      </c>
      <c r="AS55" s="71">
        <v>0.316</v>
      </c>
      <c r="AT55" s="80">
        <v>0.125</v>
      </c>
      <c r="AU55" s="97">
        <v>19017</v>
      </c>
      <c r="AV55" s="94">
        <v>110.6</v>
      </c>
      <c r="AW55" s="59">
        <v>6</v>
      </c>
      <c r="AX55" s="71">
        <f t="shared" si="10"/>
        <v>0.7208870356330553</v>
      </c>
      <c r="AY55" s="80">
        <v>0.7463126843657817</v>
      </c>
      <c r="AZ55" s="76">
        <v>364</v>
      </c>
      <c r="BA55" s="75">
        <v>77.8</v>
      </c>
      <c r="BB55" s="45">
        <v>5</v>
      </c>
      <c r="BC55" s="71">
        <v>0.015</v>
      </c>
      <c r="BD55" s="81">
        <v>0.019906422798809012</v>
      </c>
    </row>
    <row r="56" spans="1:56" s="9" customFormat="1" ht="13.5" customHeight="1">
      <c r="A56" s="10">
        <v>8</v>
      </c>
      <c r="B56" s="11" t="s">
        <v>75</v>
      </c>
      <c r="C56" s="38">
        <v>5</v>
      </c>
      <c r="D56" s="49">
        <f>(G56+J56+M56+P56+S56+V56+Y56+AB56+AE56+AH56+AO56+AR56+AW56+BB56)/13</f>
        <v>4.3076923076923075</v>
      </c>
      <c r="E56" s="99" t="s">
        <v>19</v>
      </c>
      <c r="F56" s="176" t="s">
        <v>94</v>
      </c>
      <c r="G56" s="41"/>
      <c r="H56" s="93">
        <v>219.1</v>
      </c>
      <c r="I56" s="94">
        <v>95.9</v>
      </c>
      <c r="J56" s="41">
        <v>6</v>
      </c>
      <c r="K56" s="93">
        <v>66.4</v>
      </c>
      <c r="L56" s="94">
        <v>185.6</v>
      </c>
      <c r="M56" s="41">
        <v>2</v>
      </c>
      <c r="N56" s="156">
        <v>3061.62</v>
      </c>
      <c r="O56" s="68">
        <v>119.6</v>
      </c>
      <c r="P56" s="41">
        <v>1</v>
      </c>
      <c r="Q56" s="93">
        <v>31.9</v>
      </c>
      <c r="R56" s="94">
        <v>87.3</v>
      </c>
      <c r="S56" s="45">
        <v>6</v>
      </c>
      <c r="T56" s="93">
        <v>5.954</v>
      </c>
      <c r="U56" s="94">
        <v>85.1</v>
      </c>
      <c r="V56" s="45">
        <v>8</v>
      </c>
      <c r="W56" s="93">
        <v>1.4</v>
      </c>
      <c r="X56" s="94">
        <v>111.2</v>
      </c>
      <c r="Y56" s="45">
        <v>1</v>
      </c>
      <c r="Z56" s="93">
        <v>41.3</v>
      </c>
      <c r="AA56" s="94">
        <v>103.3</v>
      </c>
      <c r="AB56" s="45">
        <v>6</v>
      </c>
      <c r="AC56" s="93">
        <v>653.8</v>
      </c>
      <c r="AD56" s="94">
        <v>91.9</v>
      </c>
      <c r="AE56" s="45">
        <v>8</v>
      </c>
      <c r="AF56" s="74">
        <v>1.071</v>
      </c>
      <c r="AG56" s="75">
        <v>64.83050847457628</v>
      </c>
      <c r="AH56" s="45">
        <v>2</v>
      </c>
      <c r="AI56" s="61">
        <v>1495.896</v>
      </c>
      <c r="AJ56" s="171">
        <v>661.751</v>
      </c>
      <c r="AK56" s="159">
        <f t="shared" si="9"/>
        <v>834.145</v>
      </c>
      <c r="AL56" s="57" t="s">
        <v>98</v>
      </c>
      <c r="AM56" s="97">
        <v>1558.6</v>
      </c>
      <c r="AN56" s="58" t="s">
        <v>98</v>
      </c>
      <c r="AO56" s="59">
        <v>1</v>
      </c>
      <c r="AP56" s="93">
        <v>62.8</v>
      </c>
      <c r="AQ56" s="58" t="s">
        <v>133</v>
      </c>
      <c r="AR56" s="59">
        <v>7</v>
      </c>
      <c r="AS56" s="71">
        <v>0.217</v>
      </c>
      <c r="AT56" s="80">
        <v>0.15</v>
      </c>
      <c r="AU56" s="97">
        <v>18724</v>
      </c>
      <c r="AV56" s="94">
        <v>111.6</v>
      </c>
      <c r="AW56" s="59">
        <v>2</v>
      </c>
      <c r="AX56" s="71">
        <f t="shared" si="10"/>
        <v>0.7097801364670204</v>
      </c>
      <c r="AY56" s="80">
        <v>0.726271039389207</v>
      </c>
      <c r="AZ56" s="76">
        <v>233</v>
      </c>
      <c r="BA56" s="75">
        <v>79.3</v>
      </c>
      <c r="BB56" s="45">
        <v>6</v>
      </c>
      <c r="BC56" s="71">
        <v>0.012</v>
      </c>
      <c r="BD56" s="81">
        <v>0.014565992865636148</v>
      </c>
    </row>
    <row r="57" spans="1:56" s="9" customFormat="1" ht="13.5" customHeight="1">
      <c r="A57" s="10">
        <v>3</v>
      </c>
      <c r="B57" s="11" t="s">
        <v>54</v>
      </c>
      <c r="C57" s="38">
        <v>6</v>
      </c>
      <c r="D57" s="49">
        <f>(G57+J57+M57+P57+S57+V57+Y57+AB57+AE57+AH57+AO57+AR57+AW57+BB57)/12</f>
        <v>4.416666666666667</v>
      </c>
      <c r="E57" s="99" t="s">
        <v>19</v>
      </c>
      <c r="F57" s="94" t="s">
        <v>94</v>
      </c>
      <c r="G57" s="41"/>
      <c r="H57" s="93">
        <v>431.4</v>
      </c>
      <c r="I57" s="94">
        <v>105.8</v>
      </c>
      <c r="J57" s="41">
        <v>4</v>
      </c>
      <c r="K57" s="93">
        <v>47.9</v>
      </c>
      <c r="L57" s="94">
        <v>106.5</v>
      </c>
      <c r="M57" s="41">
        <v>4</v>
      </c>
      <c r="N57" s="67">
        <v>259.439</v>
      </c>
      <c r="O57" s="68">
        <v>91.6</v>
      </c>
      <c r="P57" s="41">
        <v>7</v>
      </c>
      <c r="Q57" s="101">
        <v>48.7</v>
      </c>
      <c r="R57" s="103">
        <v>38.5</v>
      </c>
      <c r="S57" s="45">
        <v>8</v>
      </c>
      <c r="T57" s="101">
        <v>15.392</v>
      </c>
      <c r="U57" s="103">
        <v>195.9</v>
      </c>
      <c r="V57" s="45">
        <v>1</v>
      </c>
      <c r="W57" s="101">
        <v>19.6</v>
      </c>
      <c r="X57" s="103">
        <v>56.7</v>
      </c>
      <c r="Y57" s="45">
        <v>6</v>
      </c>
      <c r="Z57" s="93">
        <v>56.4</v>
      </c>
      <c r="AA57" s="94">
        <v>106.4</v>
      </c>
      <c r="AB57" s="45">
        <v>3</v>
      </c>
      <c r="AC57" s="93">
        <v>874.4</v>
      </c>
      <c r="AD57" s="94">
        <v>107.9</v>
      </c>
      <c r="AE57" s="45">
        <v>3</v>
      </c>
      <c r="AF57" s="74" t="s">
        <v>19</v>
      </c>
      <c r="AG57" s="75" t="s">
        <v>19</v>
      </c>
      <c r="AH57" s="45"/>
      <c r="AI57" s="118">
        <v>-7.72</v>
      </c>
      <c r="AJ57" s="171">
        <v>19.356</v>
      </c>
      <c r="AK57" s="159">
        <f t="shared" si="9"/>
        <v>-27.076</v>
      </c>
      <c r="AL57" s="57" t="s">
        <v>19</v>
      </c>
      <c r="AM57" s="93">
        <v>13.8</v>
      </c>
      <c r="AN57" s="58">
        <v>37.8</v>
      </c>
      <c r="AO57" s="59">
        <v>8</v>
      </c>
      <c r="AP57" s="93">
        <v>21.5</v>
      </c>
      <c r="AQ57" s="58">
        <v>125.5</v>
      </c>
      <c r="AR57" s="59">
        <v>4</v>
      </c>
      <c r="AS57" s="71">
        <v>0.28600000000000003</v>
      </c>
      <c r="AT57" s="80">
        <v>0.375</v>
      </c>
      <c r="AU57" s="97">
        <v>17484</v>
      </c>
      <c r="AV57" s="94">
        <v>111.4</v>
      </c>
      <c r="AW57" s="59">
        <v>3</v>
      </c>
      <c r="AX57" s="184">
        <f t="shared" si="10"/>
        <v>0.6627748294162245</v>
      </c>
      <c r="AY57" s="80">
        <v>0.6803314246052403</v>
      </c>
      <c r="AZ57" s="76">
        <v>220</v>
      </c>
      <c r="BA57" s="75">
        <v>64.7</v>
      </c>
      <c r="BB57" s="45">
        <v>2</v>
      </c>
      <c r="BC57" s="71">
        <v>0.01</v>
      </c>
      <c r="BD57" s="81">
        <v>0.015318765487722461</v>
      </c>
    </row>
    <row r="58" spans="1:56" s="9" customFormat="1" ht="13.5" customHeight="1">
      <c r="A58" s="10">
        <v>6</v>
      </c>
      <c r="B58" s="11" t="s">
        <v>63</v>
      </c>
      <c r="C58" s="38">
        <v>7</v>
      </c>
      <c r="D58" s="49">
        <f>(G58+J58+M58+P58+S58+V58+Y58+AB58+AE58+AH58+AO58+AR58+AW58+BB58)/13</f>
        <v>4.538461538461538</v>
      </c>
      <c r="E58" s="99">
        <v>0.6</v>
      </c>
      <c r="F58" s="94">
        <v>109.3</v>
      </c>
      <c r="G58" s="41">
        <v>1</v>
      </c>
      <c r="H58" s="93">
        <v>31.9</v>
      </c>
      <c r="I58" s="94">
        <v>89.7</v>
      </c>
      <c r="J58" s="41">
        <v>7</v>
      </c>
      <c r="K58" s="93">
        <v>22.4</v>
      </c>
      <c r="L58" s="94">
        <v>90.4</v>
      </c>
      <c r="M58" s="41">
        <v>7</v>
      </c>
      <c r="N58" s="156">
        <v>1256.308</v>
      </c>
      <c r="O58" s="68">
        <v>114.3</v>
      </c>
      <c r="P58" s="41">
        <v>3</v>
      </c>
      <c r="Q58" s="101">
        <v>44.8</v>
      </c>
      <c r="R58" s="103" t="s">
        <v>126</v>
      </c>
      <c r="S58" s="45">
        <v>1</v>
      </c>
      <c r="T58" s="101">
        <v>11.762</v>
      </c>
      <c r="U58" s="103">
        <v>87.5</v>
      </c>
      <c r="V58" s="45">
        <v>7</v>
      </c>
      <c r="W58" s="101">
        <v>180.1</v>
      </c>
      <c r="X58" s="103">
        <v>102</v>
      </c>
      <c r="Y58" s="45">
        <v>4</v>
      </c>
      <c r="Z58" s="93">
        <v>65.4</v>
      </c>
      <c r="AA58" s="94">
        <v>103.3</v>
      </c>
      <c r="AB58" s="45">
        <v>6</v>
      </c>
      <c r="AC58" s="93">
        <v>522.6</v>
      </c>
      <c r="AD58" s="94">
        <v>97.7</v>
      </c>
      <c r="AE58" s="45">
        <v>7</v>
      </c>
      <c r="AF58" s="74" t="s">
        <v>19</v>
      </c>
      <c r="AG58" s="75" t="s">
        <v>19</v>
      </c>
      <c r="AH58" s="45"/>
      <c r="AI58" s="60">
        <v>34.092</v>
      </c>
      <c r="AJ58" s="171">
        <v>60.206</v>
      </c>
      <c r="AK58" s="159">
        <f t="shared" si="9"/>
        <v>-26.114000000000004</v>
      </c>
      <c r="AL58" s="57">
        <f>AI58/AJ58*100</f>
        <v>56.625585489818285</v>
      </c>
      <c r="AM58" s="93">
        <v>156.5</v>
      </c>
      <c r="AN58" s="58">
        <v>146</v>
      </c>
      <c r="AO58" s="59">
        <v>2</v>
      </c>
      <c r="AP58" s="101">
        <v>122.4</v>
      </c>
      <c r="AQ58" s="58" t="s">
        <v>100</v>
      </c>
      <c r="AR58" s="59">
        <v>6</v>
      </c>
      <c r="AS58" s="71">
        <v>0.273</v>
      </c>
      <c r="AT58" s="80">
        <v>0.14300000000000002</v>
      </c>
      <c r="AU58" s="97">
        <v>17641</v>
      </c>
      <c r="AV58" s="94">
        <v>111.3</v>
      </c>
      <c r="AW58" s="59">
        <v>4</v>
      </c>
      <c r="AX58" s="183">
        <f t="shared" si="10"/>
        <v>0.6687263078089462</v>
      </c>
      <c r="AY58" s="80">
        <v>0.6851032448377581</v>
      </c>
      <c r="AZ58" s="76">
        <v>328</v>
      </c>
      <c r="BA58" s="75">
        <v>77.5</v>
      </c>
      <c r="BB58" s="45">
        <v>4</v>
      </c>
      <c r="BC58" s="71">
        <v>0.009000000000000001</v>
      </c>
      <c r="BD58" s="81">
        <v>0.011725571725571725</v>
      </c>
    </row>
    <row r="59" spans="1:56" s="9" customFormat="1" ht="13.5" customHeight="1">
      <c r="A59" s="10">
        <v>5</v>
      </c>
      <c r="B59" s="12" t="s">
        <v>61</v>
      </c>
      <c r="C59" s="39">
        <v>8</v>
      </c>
      <c r="D59" s="50">
        <f>(G59+J59+M59+P59+S59+V59+Y59+AB59+AE59+AH59+AO59+AR59+AW59+BB59)/12</f>
        <v>4.666666666666667</v>
      </c>
      <c r="E59" s="100" t="s">
        <v>19</v>
      </c>
      <c r="F59" s="96" t="s">
        <v>94</v>
      </c>
      <c r="G59" s="42"/>
      <c r="H59" s="98">
        <v>2476.7</v>
      </c>
      <c r="I59" s="96">
        <v>101.1</v>
      </c>
      <c r="J59" s="42">
        <v>5</v>
      </c>
      <c r="K59" s="95">
        <v>348.5</v>
      </c>
      <c r="L59" s="96">
        <v>115.9</v>
      </c>
      <c r="M59" s="42">
        <v>3</v>
      </c>
      <c r="N59" s="169">
        <v>3956.183</v>
      </c>
      <c r="O59" s="69">
        <v>99.8</v>
      </c>
      <c r="P59" s="42">
        <v>4</v>
      </c>
      <c r="Q59" s="179">
        <v>121.1</v>
      </c>
      <c r="R59" s="180">
        <v>73.3</v>
      </c>
      <c r="S59" s="46">
        <v>7</v>
      </c>
      <c r="T59" s="179">
        <v>41.884</v>
      </c>
      <c r="U59" s="180">
        <v>97.8</v>
      </c>
      <c r="V59" s="46">
        <v>5</v>
      </c>
      <c r="W59" s="181" t="s">
        <v>19</v>
      </c>
      <c r="X59" s="180" t="s">
        <v>19</v>
      </c>
      <c r="Y59" s="46"/>
      <c r="Z59" s="95">
        <v>111.8</v>
      </c>
      <c r="AA59" s="96">
        <v>108.1</v>
      </c>
      <c r="AB59" s="46">
        <v>1</v>
      </c>
      <c r="AC59" s="98">
        <v>1170.2</v>
      </c>
      <c r="AD59" s="96">
        <v>103</v>
      </c>
      <c r="AE59" s="46">
        <v>6</v>
      </c>
      <c r="AF59" s="77">
        <v>7.193</v>
      </c>
      <c r="AG59" s="78">
        <v>81.72006362190412</v>
      </c>
      <c r="AH59" s="46">
        <v>1</v>
      </c>
      <c r="AI59" s="65">
        <v>775.937</v>
      </c>
      <c r="AJ59" s="187">
        <v>1036.447</v>
      </c>
      <c r="AK59" s="162">
        <f t="shared" si="9"/>
        <v>-260.5099999999999</v>
      </c>
      <c r="AL59" s="62">
        <f>AI59/AJ59*100</f>
        <v>74.8650919921617</v>
      </c>
      <c r="AM59" s="65">
        <v>798.7</v>
      </c>
      <c r="AN59" s="63">
        <v>75.2</v>
      </c>
      <c r="AO59" s="64">
        <v>6</v>
      </c>
      <c r="AP59" s="65">
        <v>22.8</v>
      </c>
      <c r="AQ59" s="63">
        <v>89.4</v>
      </c>
      <c r="AR59" s="64">
        <v>3</v>
      </c>
      <c r="AS59" s="72">
        <v>0.222</v>
      </c>
      <c r="AT59" s="82">
        <v>0.16699999999999998</v>
      </c>
      <c r="AU59" s="98">
        <v>18469</v>
      </c>
      <c r="AV59" s="96">
        <v>109.4</v>
      </c>
      <c r="AW59" s="64">
        <v>7</v>
      </c>
      <c r="AX59" s="188">
        <f t="shared" si="10"/>
        <v>0.7001137225170584</v>
      </c>
      <c r="AY59" s="82">
        <v>0.732821447162936</v>
      </c>
      <c r="AZ59" s="79">
        <v>530</v>
      </c>
      <c r="BA59" s="78">
        <v>103.9</v>
      </c>
      <c r="BB59" s="46">
        <v>8</v>
      </c>
      <c r="BC59" s="72">
        <v>0.011000000000000001</v>
      </c>
      <c r="BD59" s="83">
        <v>0.010591900311526481</v>
      </c>
    </row>
    <row r="60" spans="3:44" s="13" customFormat="1" ht="6" customHeight="1">
      <c r="C60" s="14"/>
      <c r="D60" s="15"/>
      <c r="E60" s="18"/>
      <c r="F60" s="19"/>
      <c r="G60" s="17"/>
      <c r="H60" s="18"/>
      <c r="I60" s="19"/>
      <c r="J60" s="17"/>
      <c r="K60" s="17"/>
      <c r="L60" s="17"/>
      <c r="M60" s="17"/>
      <c r="N60" s="18"/>
      <c r="O60" s="19"/>
      <c r="P60" s="17"/>
      <c r="Q60" s="20"/>
      <c r="R60" s="16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16"/>
      <c r="AE60" s="17"/>
      <c r="AR60" s="31"/>
    </row>
    <row r="61" spans="3:44" s="31" customFormat="1" ht="13.5">
      <c r="C61" s="32" t="s">
        <v>27</v>
      </c>
      <c r="AC61" s="34" t="s">
        <v>29</v>
      </c>
      <c r="AD61" s="33"/>
      <c r="AR61" s="1"/>
    </row>
    <row r="62" spans="3:44" s="31" customFormat="1" ht="13.5">
      <c r="C62" s="32" t="s">
        <v>28</v>
      </c>
      <c r="AC62" s="34" t="s">
        <v>34</v>
      </c>
      <c r="AD62" s="33"/>
      <c r="AR62" s="1"/>
    </row>
    <row r="63" spans="5:30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AD63" s="35"/>
    </row>
    <row r="64" spans="5:30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AD64" s="35"/>
    </row>
    <row r="65" spans="5:30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AD65" s="35"/>
    </row>
    <row r="66" spans="5:30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AD66" s="35"/>
    </row>
    <row r="67" spans="5:30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AD67" s="35"/>
    </row>
    <row r="68" spans="5:30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AD68" s="35"/>
    </row>
    <row r="69" spans="5:30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AD69" s="35"/>
    </row>
    <row r="70" spans="5:30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AD70" s="35"/>
    </row>
    <row r="71" spans="5:30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AD71" s="35"/>
    </row>
    <row r="72" spans="5:30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AD72" s="35"/>
    </row>
    <row r="73" spans="5:30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AD73" s="35"/>
    </row>
    <row r="74" ht="12.75">
      <c r="AD74" s="35"/>
    </row>
    <row r="75" ht="12.75">
      <c r="AD75" s="35"/>
    </row>
    <row r="76" ht="12.75">
      <c r="AD76" s="35"/>
    </row>
    <row r="77" ht="12.75">
      <c r="AD77" s="35"/>
    </row>
    <row r="78" ht="12.75">
      <c r="AD78" s="35"/>
    </row>
    <row r="79" ht="12.75">
      <c r="AD79" s="35"/>
    </row>
    <row r="80" ht="12.75">
      <c r="AD80" s="35"/>
    </row>
    <row r="81" ht="12.75">
      <c r="AD81" s="35"/>
    </row>
    <row r="82" ht="12.75">
      <c r="AD82" s="35"/>
    </row>
    <row r="83" ht="12.75">
      <c r="AD83" s="35"/>
    </row>
    <row r="84" ht="12.75">
      <c r="AD84" s="35"/>
    </row>
    <row r="85" ht="12.75">
      <c r="AD85" s="35"/>
    </row>
    <row r="86" ht="12.75">
      <c r="AD86" s="35"/>
    </row>
    <row r="87" ht="12.75">
      <c r="AD87" s="35"/>
    </row>
    <row r="88" ht="12.75">
      <c r="AD88" s="35"/>
    </row>
    <row r="89" ht="12.75">
      <c r="AD89" s="35"/>
    </row>
    <row r="90" ht="12.75">
      <c r="AD90" s="35"/>
    </row>
    <row r="91" ht="12.75">
      <c r="AD91" s="35"/>
    </row>
    <row r="92" ht="12.75">
      <c r="AD92" s="35"/>
    </row>
    <row r="93" ht="12.75">
      <c r="AD93" s="35"/>
    </row>
    <row r="94" ht="12.75">
      <c r="AD94" s="35"/>
    </row>
    <row r="95" ht="12.75">
      <c r="AD95" s="35"/>
    </row>
    <row r="96" ht="12.75">
      <c r="AD96" s="35"/>
    </row>
    <row r="97" ht="12.75">
      <c r="AD97" s="35"/>
    </row>
    <row r="98" ht="12.75">
      <c r="AD98" s="35"/>
    </row>
    <row r="99" ht="12.75">
      <c r="AD99" s="35"/>
    </row>
    <row r="100" ht="12.75">
      <c r="AD100" s="35"/>
    </row>
    <row r="101" ht="12.75">
      <c r="AD101" s="35"/>
    </row>
    <row r="102" ht="12.75">
      <c r="AD102" s="35"/>
    </row>
    <row r="103" ht="12.75">
      <c r="AD103" s="35"/>
    </row>
    <row r="104" ht="12.75">
      <c r="AD104" s="35"/>
    </row>
    <row r="105" ht="12.75">
      <c r="AD105" s="35"/>
    </row>
    <row r="106" ht="12.75">
      <c r="AD106" s="35"/>
    </row>
  </sheetData>
  <sheetProtection/>
  <mergeCells count="63">
    <mergeCell ref="AF4:AH6"/>
    <mergeCell ref="W7:W8"/>
    <mergeCell ref="X7:X8"/>
    <mergeCell ref="Y7:Y8"/>
    <mergeCell ref="B4:B8"/>
    <mergeCell ref="C4:C8"/>
    <mergeCell ref="D4:D8"/>
    <mergeCell ref="E4:M4"/>
    <mergeCell ref="N4:P6"/>
    <mergeCell ref="Q4:S6"/>
    <mergeCell ref="E5:G6"/>
    <mergeCell ref="H5:J6"/>
    <mergeCell ref="K5:M6"/>
    <mergeCell ref="J7:J8"/>
    <mergeCell ref="E7:E8"/>
    <mergeCell ref="F7:F8"/>
    <mergeCell ref="T4:V6"/>
    <mergeCell ref="W4:Y6"/>
    <mergeCell ref="Z4:AB6"/>
    <mergeCell ref="AC4:AE6"/>
    <mergeCell ref="G7:G8"/>
    <mergeCell ref="H7:H8"/>
    <mergeCell ref="I7:I8"/>
    <mergeCell ref="M7:M8"/>
    <mergeCell ref="K7:K8"/>
    <mergeCell ref="L7:L8"/>
    <mergeCell ref="Q7:Q8"/>
    <mergeCell ref="R7:R8"/>
    <mergeCell ref="S7:S8"/>
    <mergeCell ref="T7:T8"/>
    <mergeCell ref="N7:N8"/>
    <mergeCell ref="O7:O8"/>
    <mergeCell ref="P7:P8"/>
    <mergeCell ref="U7:U8"/>
    <mergeCell ref="V7:V8"/>
    <mergeCell ref="AF7:AF8"/>
    <mergeCell ref="AG7:AG8"/>
    <mergeCell ref="AH7:AH8"/>
    <mergeCell ref="Z7:Z8"/>
    <mergeCell ref="AA7:AA8"/>
    <mergeCell ref="AB7:AB8"/>
    <mergeCell ref="AC7:AC8"/>
    <mergeCell ref="AD7:AD8"/>
    <mergeCell ref="AE7:AE8"/>
    <mergeCell ref="AI4:AT4"/>
    <mergeCell ref="AU4:AY5"/>
    <mergeCell ref="AZ4:BD5"/>
    <mergeCell ref="AI5:AT5"/>
    <mergeCell ref="AI6:AL6"/>
    <mergeCell ref="AM6:AO7"/>
    <mergeCell ref="AP6:AR7"/>
    <mergeCell ref="AS6:AT7"/>
    <mergeCell ref="AV6:AV8"/>
    <mergeCell ref="AW6:AW8"/>
    <mergeCell ref="BA6:BA8"/>
    <mergeCell ref="BB6:BB8"/>
    <mergeCell ref="BC6:BD7"/>
    <mergeCell ref="AI7:AI8"/>
    <mergeCell ref="AJ7:AJ8"/>
    <mergeCell ref="AK7:AL7"/>
    <mergeCell ref="AZ6:AZ8"/>
    <mergeCell ref="AU6:AU8"/>
    <mergeCell ref="AX6:AY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2014-02-11T05:12:37Z</dcterms:modified>
  <cp:category/>
  <cp:version/>
  <cp:contentType/>
  <cp:contentStatus/>
</cp:coreProperties>
</file>